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1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BIC - Bupa Care/Venezuela/Productos-Internacionales/"/>
    </mc:Choice>
  </mc:AlternateContent>
  <xr:revisionPtr revIDLastSave="0" documentId="13_ncr:1_{A7A76F11-C27D-5F4E-A85B-810B678DD81A}" xr6:coauthVersionLast="47" xr6:coauthVersionMax="47" xr10:uidLastSave="{00000000-0000-0000-0000-000000000000}"/>
  <bookViews>
    <workbookView xWindow="0" yWindow="500" windowWidth="33600" windowHeight="20500" tabRatio="657" xr2:uid="{00000000-000D-0000-FFFF-FFFF00000000}"/>
  </bookViews>
  <sheets>
    <sheet name="INGRESO DE DATOS" sheetId="6" r:id="rId1"/>
    <sheet name="Privilege-Care-International" sheetId="8" r:id="rId2"/>
    <sheet name="Advantage (LA)" sheetId="11" state="hidden" r:id="rId3"/>
    <sheet name="Secure-Care-International" sheetId="12" r:id="rId4"/>
    <sheet name="Resumen-Tarifas-Anuales" sheetId="15" r:id="rId5"/>
    <sheet name="Tablas" sheetId="4" state="hidden" r:id="rId6"/>
  </sheet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73" i="4" l="1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8" i="4"/>
  <c r="E199" i="4"/>
  <c r="E197" i="4"/>
  <c r="E200" i="4" l="1"/>
  <c r="M19" i="8"/>
  <c r="L34" i="8" s="1"/>
  <c r="H200" i="4"/>
  <c r="M46" i="8" s="1"/>
  <c r="J19" i="8"/>
  <c r="J21" i="8"/>
  <c r="M37" i="8"/>
  <c r="E441" i="4"/>
  <c r="M21" i="12"/>
  <c r="J40" i="12" s="1"/>
  <c r="F441" i="4"/>
  <c r="J21" i="12"/>
  <c r="J23" i="12"/>
  <c r="J42" i="12" s="1"/>
  <c r="G468" i="4"/>
  <c r="K53" i="12"/>
  <c r="G469" i="4"/>
  <c r="K54" i="12" s="1"/>
  <c r="G441" i="4"/>
  <c r="H468" i="4"/>
  <c r="L53" i="12"/>
  <c r="H469" i="4"/>
  <c r="M54" i="12" s="1"/>
  <c r="M53" i="12"/>
  <c r="H441" i="4"/>
  <c r="K43" i="12"/>
  <c r="K44" i="12"/>
  <c r="L43" i="12"/>
  <c r="L44" i="12"/>
  <c r="M43" i="12"/>
  <c r="M44" i="12"/>
  <c r="F468" i="4"/>
  <c r="J53" i="12"/>
  <c r="F469" i="4"/>
  <c r="J54" i="12"/>
  <c r="F200" i="4"/>
  <c r="J46" i="8" s="1"/>
  <c r="G200" i="4"/>
  <c r="K46" i="8" s="1"/>
  <c r="J43" i="12"/>
  <c r="J44" i="12"/>
  <c r="J37" i="8"/>
  <c r="K37" i="8"/>
  <c r="L37" i="8"/>
  <c r="F197" i="4"/>
  <c r="F198" i="4"/>
  <c r="G198" i="4"/>
  <c r="H198" i="4"/>
  <c r="F199" i="4"/>
  <c r="G199" i="4"/>
  <c r="H199" i="4"/>
  <c r="E469" i="4"/>
  <c r="D469" i="4"/>
  <c r="E468" i="4"/>
  <c r="D468" i="4"/>
  <c r="H467" i="4"/>
  <c r="G467" i="4"/>
  <c r="F467" i="4"/>
  <c r="E467" i="4"/>
  <c r="D467" i="4"/>
  <c r="H466" i="4"/>
  <c r="G466" i="4"/>
  <c r="F466" i="4"/>
  <c r="E466" i="4"/>
  <c r="D466" i="4"/>
  <c r="H465" i="4"/>
  <c r="G465" i="4"/>
  <c r="F465" i="4"/>
  <c r="E465" i="4"/>
  <c r="D465" i="4"/>
  <c r="H464" i="4"/>
  <c r="G464" i="4"/>
  <c r="F464" i="4"/>
  <c r="E464" i="4"/>
  <c r="D464" i="4"/>
  <c r="H463" i="4"/>
  <c r="G463" i="4"/>
  <c r="F463" i="4"/>
  <c r="E463" i="4"/>
  <c r="D463" i="4"/>
  <c r="H462" i="4"/>
  <c r="G462" i="4"/>
  <c r="F462" i="4"/>
  <c r="E462" i="4"/>
  <c r="D462" i="4"/>
  <c r="H461" i="4"/>
  <c r="G461" i="4"/>
  <c r="F461" i="4"/>
  <c r="E461" i="4"/>
  <c r="D461" i="4"/>
  <c r="H460" i="4"/>
  <c r="G460" i="4"/>
  <c r="F460" i="4"/>
  <c r="E460" i="4"/>
  <c r="D460" i="4"/>
  <c r="H459" i="4"/>
  <c r="G459" i="4"/>
  <c r="F459" i="4"/>
  <c r="E459" i="4"/>
  <c r="D459" i="4"/>
  <c r="H458" i="4"/>
  <c r="G458" i="4"/>
  <c r="F458" i="4"/>
  <c r="E458" i="4"/>
  <c r="D458" i="4"/>
  <c r="H457" i="4"/>
  <c r="G457" i="4"/>
  <c r="F457" i="4"/>
  <c r="E457" i="4"/>
  <c r="D457" i="4"/>
  <c r="H456" i="4"/>
  <c r="G456" i="4"/>
  <c r="F456" i="4"/>
  <c r="E456" i="4"/>
  <c r="D456" i="4"/>
  <c r="H455" i="4"/>
  <c r="G455" i="4"/>
  <c r="F455" i="4"/>
  <c r="E455" i="4"/>
  <c r="D455" i="4"/>
  <c r="H454" i="4"/>
  <c r="G454" i="4"/>
  <c r="F454" i="4"/>
  <c r="E454" i="4"/>
  <c r="D454" i="4"/>
  <c r="H453" i="4"/>
  <c r="G453" i="4"/>
  <c r="F453" i="4"/>
  <c r="E453" i="4"/>
  <c r="D453" i="4"/>
  <c r="H452" i="4"/>
  <c r="G452" i="4"/>
  <c r="F452" i="4"/>
  <c r="E452" i="4"/>
  <c r="D452" i="4"/>
  <c r="H451" i="4"/>
  <c r="G451" i="4"/>
  <c r="F451" i="4"/>
  <c r="E451" i="4"/>
  <c r="D451" i="4"/>
  <c r="H450" i="4"/>
  <c r="G450" i="4"/>
  <c r="F450" i="4"/>
  <c r="E450" i="4"/>
  <c r="D450" i="4"/>
  <c r="H449" i="4"/>
  <c r="G449" i="4"/>
  <c r="F449" i="4"/>
  <c r="E449" i="4"/>
  <c r="D449" i="4"/>
  <c r="H448" i="4"/>
  <c r="G448" i="4"/>
  <c r="F448" i="4"/>
  <c r="E448" i="4"/>
  <c r="D448" i="4"/>
  <c r="H447" i="4"/>
  <c r="G447" i="4"/>
  <c r="F447" i="4"/>
  <c r="E447" i="4"/>
  <c r="D447" i="4"/>
  <c r="H446" i="4"/>
  <c r="G446" i="4"/>
  <c r="F446" i="4"/>
  <c r="E446" i="4"/>
  <c r="D446" i="4"/>
  <c r="H445" i="4"/>
  <c r="G445" i="4"/>
  <c r="F445" i="4"/>
  <c r="E445" i="4"/>
  <c r="D445" i="4"/>
  <c r="H444" i="4"/>
  <c r="G444" i="4"/>
  <c r="F444" i="4"/>
  <c r="E444" i="4"/>
  <c r="D444" i="4"/>
  <c r="H443" i="4"/>
  <c r="G443" i="4"/>
  <c r="F443" i="4"/>
  <c r="E443" i="4"/>
  <c r="D443" i="4"/>
  <c r="H442" i="4"/>
  <c r="G442" i="4"/>
  <c r="F442" i="4"/>
  <c r="E442" i="4"/>
  <c r="D442" i="4"/>
  <c r="D441" i="4"/>
  <c r="M16" i="11"/>
  <c r="J31" i="11" s="1"/>
  <c r="J36" i="11" s="1"/>
  <c r="J38" i="11" s="1"/>
  <c r="J18" i="11"/>
  <c r="I43" i="11" s="1"/>
  <c r="M34" i="11"/>
  <c r="M35" i="11"/>
  <c r="L34" i="11"/>
  <c r="L35" i="11"/>
  <c r="K34" i="11"/>
  <c r="K35" i="11"/>
  <c r="J34" i="11"/>
  <c r="J35" i="11"/>
  <c r="I34" i="11"/>
  <c r="I35" i="11"/>
  <c r="C15" i="15"/>
  <c r="C17" i="15"/>
  <c r="E19" i="15"/>
  <c r="H19" i="15"/>
  <c r="A21" i="15"/>
  <c r="E21" i="15"/>
  <c r="H21" i="15"/>
  <c r="J16" i="11"/>
  <c r="M23" i="12"/>
  <c r="H17" i="12"/>
  <c r="H19" i="12"/>
  <c r="J31" i="12"/>
  <c r="M18" i="11"/>
  <c r="M45" i="11"/>
  <c r="L45" i="11"/>
  <c r="K45" i="11"/>
  <c r="J45" i="11"/>
  <c r="I45" i="11"/>
  <c r="M44" i="11"/>
  <c r="L44" i="11"/>
  <c r="K44" i="11"/>
  <c r="J44" i="11"/>
  <c r="I44" i="11"/>
  <c r="H12" i="11"/>
  <c r="H14" i="11"/>
  <c r="F18" i="11"/>
  <c r="M21" i="8"/>
  <c r="D200" i="4"/>
  <c r="H15" i="8"/>
  <c r="H17" i="8"/>
  <c r="J25" i="8"/>
  <c r="H66" i="4"/>
  <c r="G66" i="4"/>
  <c r="F66" i="4"/>
  <c r="E66" i="4"/>
  <c r="D66" i="4"/>
  <c r="D67" i="4"/>
  <c r="E67" i="4"/>
  <c r="F67" i="4"/>
  <c r="G67" i="4"/>
  <c r="H67" i="4"/>
  <c r="D201" i="4"/>
  <c r="E201" i="4"/>
  <c r="F201" i="4"/>
  <c r="G201" i="4"/>
  <c r="H201" i="4"/>
  <c r="K43" i="11"/>
  <c r="K52" i="12" l="1"/>
  <c r="J52" i="12"/>
  <c r="L52" i="12"/>
  <c r="K42" i="12"/>
  <c r="I32" i="11"/>
  <c r="M43" i="8"/>
  <c r="I33" i="11"/>
  <c r="L43" i="8"/>
  <c r="J34" i="8"/>
  <c r="M34" i="8"/>
  <c r="K34" i="8"/>
  <c r="J43" i="8"/>
  <c r="M45" i="8"/>
  <c r="M36" i="8"/>
  <c r="L45" i="8"/>
  <c r="K45" i="8"/>
  <c r="J45" i="8"/>
  <c r="L36" i="8"/>
  <c r="K36" i="8"/>
  <c r="J36" i="8"/>
  <c r="M52" i="12"/>
  <c r="L43" i="11"/>
  <c r="K51" i="12"/>
  <c r="J41" i="12"/>
  <c r="J45" i="12" s="1"/>
  <c r="J47" i="12" s="1"/>
  <c r="C29" i="15" s="1"/>
  <c r="L44" i="8"/>
  <c r="K35" i="8"/>
  <c r="K44" i="8"/>
  <c r="J35" i="8"/>
  <c r="J44" i="8"/>
  <c r="L35" i="8"/>
  <c r="L42" i="11"/>
  <c r="J51" i="12"/>
  <c r="L41" i="12"/>
  <c r="L31" i="11"/>
  <c r="L36" i="11" s="1"/>
  <c r="L38" i="11" s="1"/>
  <c r="M31" i="11"/>
  <c r="M36" i="11" s="1"/>
  <c r="M38" i="11" s="1"/>
  <c r="K41" i="11"/>
  <c r="K46" i="11" s="1"/>
  <c r="K48" i="11" s="1"/>
  <c r="K43" i="8"/>
  <c r="J50" i="12"/>
  <c r="L54" i="12"/>
  <c r="J32" i="11"/>
  <c r="M41" i="12"/>
  <c r="M44" i="8"/>
  <c r="I42" i="11"/>
  <c r="K41" i="12"/>
  <c r="M35" i="8"/>
  <c r="M51" i="12"/>
  <c r="L51" i="12"/>
  <c r="L50" i="12"/>
  <c r="K50" i="12"/>
  <c r="J43" i="11"/>
  <c r="J33" i="11"/>
  <c r="M33" i="11"/>
  <c r="L42" i="12"/>
  <c r="M42" i="12"/>
  <c r="K42" i="11"/>
  <c r="M42" i="11"/>
  <c r="K33" i="11"/>
  <c r="M40" i="12"/>
  <c r="K40" i="12"/>
  <c r="M50" i="12"/>
  <c r="L40" i="12"/>
  <c r="L33" i="11"/>
  <c r="J41" i="11"/>
  <c r="J46" i="11" s="1"/>
  <c r="K31" i="11"/>
  <c r="K36" i="11" s="1"/>
  <c r="K38" i="11" s="1"/>
  <c r="J42" i="11"/>
  <c r="M32" i="11"/>
  <c r="I41" i="11"/>
  <c r="I46" i="11" s="1"/>
  <c r="K32" i="11"/>
  <c r="M43" i="11"/>
  <c r="L41" i="11"/>
  <c r="L46" i="11" s="1"/>
  <c r="L32" i="11"/>
  <c r="I31" i="11"/>
  <c r="I36" i="11" s="1"/>
  <c r="I38" i="11" s="1"/>
  <c r="L46" i="8"/>
  <c r="M41" i="11"/>
  <c r="M46" i="11" s="1"/>
  <c r="K55" i="12" l="1"/>
  <c r="K59" i="12" s="1"/>
  <c r="M38" i="8"/>
  <c r="M40" i="8" s="1"/>
  <c r="F28" i="15" s="1"/>
  <c r="M47" i="8"/>
  <c r="M49" i="8" s="1"/>
  <c r="J55" i="12"/>
  <c r="J57" i="12" s="1"/>
  <c r="K38" i="8"/>
  <c r="K40" i="8" s="1"/>
  <c r="D28" i="15" s="1"/>
  <c r="K49" i="11"/>
  <c r="L55" i="12"/>
  <c r="L57" i="12" s="1"/>
  <c r="J38" i="8"/>
  <c r="J40" i="8" s="1"/>
  <c r="C28" i="15" s="1"/>
  <c r="L47" i="8"/>
  <c r="L50" i="8" s="1"/>
  <c r="E32" i="15" s="1"/>
  <c r="J47" i="8"/>
  <c r="J49" i="8" s="1"/>
  <c r="M55" i="12"/>
  <c r="M58" i="12" s="1"/>
  <c r="F33" i="15" s="1"/>
  <c r="L38" i="8"/>
  <c r="L40" i="8" s="1"/>
  <c r="E28" i="15" s="1"/>
  <c r="K45" i="12"/>
  <c r="K47" i="12" s="1"/>
  <c r="D29" i="15" s="1"/>
  <c r="M45" i="12"/>
  <c r="M47" i="12" s="1"/>
  <c r="F29" i="15" s="1"/>
  <c r="L45" i="12"/>
  <c r="L47" i="12" s="1"/>
  <c r="E29" i="15" s="1"/>
  <c r="K47" i="8"/>
  <c r="K49" i="8" s="1"/>
  <c r="L48" i="11"/>
  <c r="L49" i="11"/>
  <c r="M48" i="11"/>
  <c r="M49" i="11"/>
  <c r="I49" i="11"/>
  <c r="I48" i="11"/>
  <c r="J48" i="11"/>
  <c r="J49" i="11"/>
  <c r="K58" i="12" l="1"/>
  <c r="D33" i="15" s="1"/>
  <c r="M50" i="8"/>
  <c r="F32" i="15" s="1"/>
  <c r="K57" i="12"/>
  <c r="J59" i="12"/>
  <c r="J58" i="12"/>
  <c r="C33" i="15" s="1"/>
  <c r="L59" i="12"/>
  <c r="M59" i="12"/>
  <c r="L58" i="12"/>
  <c r="E33" i="15" s="1"/>
  <c r="M57" i="12"/>
  <c r="L49" i="8"/>
  <c r="J50" i="8"/>
  <c r="C32" i="15" s="1"/>
  <c r="K50" i="8"/>
  <c r="D32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J13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G15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  <comment ref="J15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73 años de edad
</t>
        </r>
      </text>
    </comment>
  </commentList>
</comments>
</file>

<file path=xl/sharedStrings.xml><?xml version="1.0" encoding="utf-8"?>
<sst xmlns="http://schemas.openxmlformats.org/spreadsheetml/2006/main" count="479" uniqueCount="161">
  <si>
    <t>EDAD</t>
  </si>
  <si>
    <t>Hijos</t>
  </si>
  <si>
    <t>Transplante de organos</t>
  </si>
  <si>
    <t>Rider Comp. Maternidad</t>
  </si>
  <si>
    <t xml:space="preserve"> </t>
  </si>
  <si>
    <t>-  29</t>
  </si>
  <si>
    <t>-  34</t>
  </si>
  <si>
    <t>-  39</t>
  </si>
  <si>
    <t>-  44</t>
  </si>
  <si>
    <t>-  49</t>
  </si>
  <si>
    <t>-  54</t>
  </si>
  <si>
    <t>-  59</t>
  </si>
  <si>
    <t>o más</t>
  </si>
  <si>
    <t>Hijo</t>
  </si>
  <si>
    <t>Hijos o más</t>
  </si>
  <si>
    <t>Prima de Titular :</t>
  </si>
  <si>
    <t>Prima de Cónyuge</t>
  </si>
  <si>
    <t>Primas Hijos :</t>
  </si>
  <si>
    <t>GRAN TOTAL :</t>
  </si>
  <si>
    <t>TOTAL PRIMA NETA :</t>
  </si>
  <si>
    <t>Prima Rider Complic. Maternidad</t>
  </si>
  <si>
    <t>Costo Administrativo Anual :</t>
  </si>
  <si>
    <t>Prima Rider Trasplante Organos</t>
  </si>
  <si>
    <t>GRAN TOTAL  (1ra Cuota) :</t>
  </si>
  <si>
    <t>GRAN TOTAL  (2da Cuota) :</t>
  </si>
  <si>
    <t>Tarifas Semestrales</t>
  </si>
  <si>
    <t>Tarifas Anuales</t>
  </si>
  <si>
    <t>TARIFAS ANUALES</t>
  </si>
  <si>
    <t>DW2</t>
  </si>
  <si>
    <t>DW3</t>
  </si>
  <si>
    <t>DW4</t>
  </si>
  <si>
    <t>DW5</t>
  </si>
  <si>
    <t>DW6</t>
  </si>
  <si>
    <t xml:space="preserve">TARIFAS SEMESTRALES </t>
  </si>
  <si>
    <t>DIAMOND (LATINAMERICA ONLY)</t>
  </si>
  <si>
    <t>ADVANTAGE (WORLDWIDE)</t>
  </si>
  <si>
    <t>CW2</t>
  </si>
  <si>
    <t>CW3</t>
  </si>
  <si>
    <t>CW4</t>
  </si>
  <si>
    <t>CW5</t>
  </si>
  <si>
    <t>CW6</t>
  </si>
  <si>
    <t>COMPLETE (LATINAMERICA ONLY)</t>
  </si>
  <si>
    <t>AW2</t>
  </si>
  <si>
    <t>AW3</t>
  </si>
  <si>
    <t>AW4</t>
  </si>
  <si>
    <t>AW5</t>
  </si>
  <si>
    <t>AW6</t>
  </si>
  <si>
    <t>SECURE</t>
  </si>
  <si>
    <t>SE2</t>
  </si>
  <si>
    <t>SE3</t>
  </si>
  <si>
    <t>SE4</t>
  </si>
  <si>
    <t>SE5</t>
  </si>
  <si>
    <t>SE6</t>
  </si>
  <si>
    <t>ESSENTIAL</t>
  </si>
  <si>
    <t>ET2</t>
  </si>
  <si>
    <t>ET3</t>
  </si>
  <si>
    <t>ET4</t>
  </si>
  <si>
    <t>ET5</t>
  </si>
  <si>
    <t>ET6</t>
  </si>
  <si>
    <t>FACTOR SEMESTRAL :</t>
  </si>
  <si>
    <t>FECHA DE COTIZACION :</t>
  </si>
  <si>
    <t>COMPLICACIONES DE MATERNIDAD</t>
  </si>
  <si>
    <t>TRASPLANTE DE ORGANOS</t>
  </si>
  <si>
    <t>PLAN 1</t>
  </si>
  <si>
    <t>PLAN 2</t>
  </si>
  <si>
    <t>PLAN 3</t>
  </si>
  <si>
    <t>PLAN 4</t>
  </si>
  <si>
    <t>PLAN 5</t>
  </si>
  <si>
    <t>PLAN 6</t>
  </si>
  <si>
    <t>Deducibles</t>
  </si>
  <si>
    <t>Cobertura Máxima anual</t>
  </si>
  <si>
    <t>Condiciones médicas cubiertas</t>
  </si>
  <si>
    <t>Redes de proveedores</t>
  </si>
  <si>
    <t>Opciones fuera de la Red</t>
  </si>
  <si>
    <t>Requiere preautorización</t>
  </si>
  <si>
    <t>Número máximo de días de hospitalización</t>
  </si>
  <si>
    <t>Habitación y alimentación</t>
  </si>
  <si>
    <t>Cuidados Intensivos</t>
  </si>
  <si>
    <t>Cobertura de Maternidad</t>
  </si>
  <si>
    <t>Cobertura Provisional de Recién Nacido</t>
  </si>
  <si>
    <t>Cuidado del Recién Nacido saludable</t>
  </si>
  <si>
    <t>Cobertura de Complicaciones de Maternidad</t>
  </si>
  <si>
    <t>Trasplante de Organos</t>
  </si>
  <si>
    <t>Condiciones congénitas y hereditarias</t>
  </si>
  <si>
    <t>Acompañamiento de menores hospitalizados</t>
  </si>
  <si>
    <t>Ambulancia aérea</t>
  </si>
  <si>
    <t>Repatriación restos mortales</t>
  </si>
  <si>
    <t>Medicamentos por receta</t>
  </si>
  <si>
    <t>Atención médica en el hogar</t>
  </si>
  <si>
    <t>Cobertura de actividades peligrosas</t>
  </si>
  <si>
    <t>Chequeos generales de rutina</t>
  </si>
  <si>
    <t>Cobertura de VIH, SIDA, CAS</t>
  </si>
  <si>
    <t>Todas las condiciones médicas</t>
  </si>
  <si>
    <t>Ilimitado</t>
  </si>
  <si>
    <t>1. INGRESE LOS DATOS DEL PROPUESTO ASEGURADO :</t>
  </si>
  <si>
    <t xml:space="preserve"> Edad del titular :</t>
  </si>
  <si>
    <t>2. INGRESE EL NOMBRE DE LA AGENCIA ASESORA :</t>
  </si>
  <si>
    <t>$30,000 por los primeros 90 días</t>
  </si>
  <si>
    <t>Ya incluída dentro del beneficio de Maternidad</t>
  </si>
  <si>
    <t>$300 por día</t>
  </si>
  <si>
    <t>Rehabilitación</t>
  </si>
  <si>
    <t>Red de Proveedores "Bupa Advantage"</t>
  </si>
  <si>
    <t>NO, solo en casos de emergencia</t>
  </si>
  <si>
    <t>SI, 30% de penalización por omitir prenotificación</t>
  </si>
  <si>
    <t>Disponible a través de cobertura opcional adicional</t>
  </si>
  <si>
    <t>Complicaciones de Maternidad por $500,000</t>
  </si>
  <si>
    <t>Trasplante de órganos por $ 300,000 adicionales</t>
  </si>
  <si>
    <t>Hasta US$150 por año póliza.Sin deducible</t>
  </si>
  <si>
    <t>AGENCIA</t>
  </si>
  <si>
    <t>PRODUCTOS</t>
  </si>
  <si>
    <t>Limitada a Latinoamérica excluyendo México</t>
  </si>
  <si>
    <t>-  24</t>
  </si>
  <si>
    <t>Cobertura extendida para dependientes en caso de muerte de asegurado principal</t>
  </si>
  <si>
    <t>2 años sin costo</t>
  </si>
  <si>
    <t>NOMBRE Y APELLIDO</t>
  </si>
  <si>
    <r>
      <rPr>
        <sz val="18"/>
        <rFont val="Microsoft Sans Serif"/>
        <family val="2"/>
      </rPr>
      <t>Cotización de Seguro Médico Internacional</t>
    </r>
    <r>
      <rPr>
        <b/>
        <sz val="18"/>
        <rFont val="Microsoft Sans Serif"/>
        <family val="2"/>
      </rPr>
      <t xml:space="preserve"> - Bupa ADVANTAGE Care (cobertura solo Latinoamérica)</t>
    </r>
  </si>
  <si>
    <t>$5,000 (Excepto planes 4,5, y 6)</t>
  </si>
  <si>
    <t>$100,000 por año y ticket aéreo de retorno</t>
  </si>
  <si>
    <t>Cobertura de brazos y piernas artificiales</t>
  </si>
  <si>
    <t>$30,000 por año y hasta $120,000 de por vida</t>
  </si>
  <si>
    <t>Solo como efecto de transfusión de sangre</t>
  </si>
  <si>
    <t>EXCLUSIVE</t>
  </si>
  <si>
    <t>PRIVILEGE</t>
  </si>
  <si>
    <t>Almacenamiento de sangre de cordon umbilical</t>
  </si>
  <si>
    <t>US $ 3,500,000</t>
  </si>
  <si>
    <t>$500  (Excepto planes 4,5, y 6)</t>
  </si>
  <si>
    <t>&lt;18 años $300,000 de por vida; &gt;=18 al 100%</t>
  </si>
  <si>
    <t>$6,000 por Asegurado, por año póliza</t>
  </si>
  <si>
    <t>Bupa Advantage Care (cobertura solo en Latinoamérica)</t>
  </si>
  <si>
    <t>Fuera del pais de residencia</t>
  </si>
  <si>
    <t>Dentro del pais de residencia</t>
  </si>
  <si>
    <t>n/a</t>
  </si>
  <si>
    <t>100% dentro de Red Bupa</t>
  </si>
  <si>
    <t>Coberturas opcionales (Riders)</t>
  </si>
  <si>
    <t>100% de usual/acostumbrado y razonable</t>
  </si>
  <si>
    <t>Residencia y cuidados paliativos</t>
  </si>
  <si>
    <t>Cobertura Geografica</t>
  </si>
  <si>
    <t>Tarifas en US $ -  Válidas desde 01 Ene 2013</t>
  </si>
  <si>
    <t>"UCR" para L.A. en emergencias fuera de  Red Bupa</t>
  </si>
  <si>
    <t>$1,000,000 de por vida, por diagnóstico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</si>
  <si>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</si>
  <si>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Privilege Care International</t>
  </si>
  <si>
    <t>Secure Care International</t>
  </si>
  <si>
    <t>Cotización de Seguro Médico Internacional</t>
  </si>
  <si>
    <t>ESTE PRODUCTO SOLO CUBRE GASTOS MEDICOS FUERA DE VENEZUELA</t>
  </si>
  <si>
    <t>(*) USD 75 de costo administrativo annual aplica a la primera cuota</t>
  </si>
  <si>
    <t>Tarifas Semestrales*</t>
  </si>
  <si>
    <t>PRIVILEGE CARE INTERNATIONAL</t>
  </si>
  <si>
    <t>TARIFAS SEMESTRALES</t>
  </si>
  <si>
    <t>Cotización de Seguro Médico Internacional — PRIVILEGE CARE INTERNATIONAL</t>
  </si>
  <si>
    <t>3. ESCOJA EL PRODUCTO PARA VISUALIZAR LA COTIZACIÓN RESPECTIVA :</t>
  </si>
  <si>
    <t xml:space="preserve">Número de adultos en la póliza: </t>
  </si>
  <si>
    <t>Número de hijos en la póliza:</t>
  </si>
  <si>
    <t>Edad de cónyuge:</t>
  </si>
  <si>
    <t>Nombre del Asegurado principal:</t>
  </si>
  <si>
    <t>Nombre de la Agencia:</t>
  </si>
  <si>
    <t>SECURE CARE INTERNATIONAL</t>
  </si>
  <si>
    <t>DEDUCIBLES</t>
  </si>
  <si>
    <t>Cotización de Seguro Médico Internacional — SECURE CARE INTERNATIONAL</t>
  </si>
  <si>
    <t>TARIFAS EN US$ — VÁLIDAS DESDE  01 ENERO  DE 2022</t>
  </si>
  <si>
    <t>TARIFAS EN US$ — VÁLIDAS DESDE  01 ENERO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</si>
</sst>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8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indexed="9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color rgb="FF000000"/>
      <name val="Arial"/>
      <family val="2"/>
    </font>
    <font>
      <sz val="18"/>
      <color theme="0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24"/>
      <color theme="0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sz val="12"/>
      <color indexed="8"/>
      <name val="Arial"/>
      <family val="2"/>
    </font>
    <font>
      <sz val="14"/>
      <color rgb="FF0000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9C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27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D7E0"/>
        <bgColor indexed="64"/>
      </patternFill>
    </fill>
    <fill>
      <patternFill patternType="solid">
        <fgColor theme="4" tint="0.39997558519241921"/>
        <bgColor indexed="64"/>
      </patternFill>
    </fill>
  </fills>
  <borders count="82">
    <border>
      <left/>
      <right/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/>
      <right style="thin">
        <color indexed="12"/>
      </right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/>
      <right style="thin">
        <color indexed="12"/>
      </right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 style="thin">
        <color indexed="48"/>
      </right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7"/>
      </left>
      <right/>
      <top/>
      <bottom/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/>
      <top style="thin">
        <color indexed="17"/>
      </top>
      <bottom/>
      <diagonal/>
    </border>
    <border>
      <left/>
      <right style="thin">
        <color indexed="17"/>
      </right>
      <top style="thin">
        <color indexed="17"/>
      </top>
      <bottom/>
      <diagonal/>
    </border>
    <border>
      <left style="thin">
        <color indexed="17"/>
      </left>
      <right/>
      <top/>
      <bottom style="thin">
        <color indexed="17"/>
      </bottom>
      <diagonal/>
    </border>
    <border>
      <left/>
      <right style="thin">
        <color indexed="17"/>
      </right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9"/>
      </top>
      <bottom style="thin">
        <color indexed="17"/>
      </bottom>
      <diagonal/>
    </border>
    <border>
      <left style="thin">
        <color indexed="17"/>
      </left>
      <right/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9"/>
      </bottom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48"/>
      </left>
      <right/>
      <top style="thin">
        <color indexed="48"/>
      </top>
      <bottom style="thin">
        <color theme="3" tint="0.39991454817346722"/>
      </bottom>
      <diagonal/>
    </border>
    <border>
      <left style="thin">
        <color theme="3" tint="0.39988402966399123"/>
      </left>
      <right style="thin">
        <color theme="3" tint="0.39994506668294322"/>
      </right>
      <top style="thin">
        <color theme="3" tint="0.39988402966399123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88402966399123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88402966399123"/>
      </right>
      <top style="thin">
        <color theme="3" tint="0.39988402966399123"/>
      </top>
      <bottom style="thin">
        <color indexed="48"/>
      </bottom>
      <diagonal/>
    </border>
    <border>
      <left style="thin">
        <color theme="3" tint="0.39988402966399123"/>
      </left>
      <right/>
      <top style="thin">
        <color indexed="48"/>
      </top>
      <bottom style="thin">
        <color theme="3" tint="0.39991454817346722"/>
      </bottom>
      <diagonal/>
    </border>
    <border>
      <left style="thin">
        <color indexed="48"/>
      </left>
      <right style="thin">
        <color theme="3" tint="0.39988402966399123"/>
      </right>
      <top style="thin">
        <color indexed="48"/>
      </top>
      <bottom style="thin">
        <color theme="3" tint="0.39991454817346722"/>
      </bottom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88402966399123"/>
      </left>
      <right style="thin">
        <color indexed="12"/>
      </right>
      <top style="thin">
        <color indexed="48"/>
      </top>
      <bottom style="thin">
        <color theme="3" tint="0.39991454817346722"/>
      </bottom>
      <diagonal/>
    </border>
    <border>
      <left style="thin">
        <color theme="3" tint="0.39994506668294322"/>
      </left>
      <right/>
      <top/>
      <bottom style="thin">
        <color indexed="57"/>
      </bottom>
      <diagonal/>
    </border>
    <border>
      <left/>
      <right/>
      <top/>
      <bottom style="thin">
        <color indexed="5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 style="thin">
        <color theme="0" tint="-0.499984740745262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38">
    <xf numFmtId="0" fontId="0" fillId="0" borderId="0"/>
    <xf numFmtId="44" fontId="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>
      <alignment vertical="top"/>
    </xf>
    <xf numFmtId="44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516">
    <xf numFmtId="0" fontId="0" fillId="0" borderId="0" xfId="0"/>
    <xf numFmtId="0" fontId="11" fillId="0" borderId="0" xfId="0" applyFont="1"/>
    <xf numFmtId="0" fontId="11" fillId="0" borderId="0" xfId="0" applyFont="1" applyBorder="1"/>
    <xf numFmtId="0" fontId="1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Fill="1"/>
    <xf numFmtId="44" fontId="23" fillId="0" borderId="4" xfId="0" applyNumberFormat="1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Fill="1" applyProtection="1">
      <protection hidden="1"/>
    </xf>
    <xf numFmtId="0" fontId="14" fillId="0" borderId="0" xfId="0" applyFont="1" applyBorder="1" applyAlignment="1" applyProtection="1">
      <alignment horizontal="right"/>
      <protection hidden="1"/>
    </xf>
    <xf numFmtId="164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15" fillId="3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Border="1" applyProtection="1"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left"/>
      <protection hidden="1"/>
    </xf>
    <xf numFmtId="0" fontId="11" fillId="0" borderId="0" xfId="0" applyFont="1" applyBorder="1" applyAlignment="1" applyProtection="1">
      <protection hidden="1"/>
    </xf>
    <xf numFmtId="0" fontId="21" fillId="0" borderId="0" xfId="0" applyFont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Alignment="1" applyProtection="1">
      <alignment horizontal="right"/>
      <protection hidden="1"/>
    </xf>
    <xf numFmtId="0" fontId="17" fillId="3" borderId="5" xfId="0" applyFont="1" applyFill="1" applyBorder="1" applyAlignment="1" applyProtection="1">
      <alignment horizontal="left"/>
      <protection hidden="1"/>
    </xf>
    <xf numFmtId="0" fontId="15" fillId="3" borderId="6" xfId="0" applyFont="1" applyFill="1" applyBorder="1" applyAlignment="1" applyProtection="1">
      <alignment horizontal="center"/>
      <protection hidden="1"/>
    </xf>
    <xf numFmtId="0" fontId="15" fillId="3" borderId="7" xfId="0" applyFont="1" applyFill="1" applyBorder="1" applyAlignment="1" applyProtection="1">
      <alignment horizontal="center"/>
      <protection hidden="1"/>
    </xf>
    <xf numFmtId="0" fontId="15" fillId="3" borderId="8" xfId="0" applyFont="1" applyFill="1" applyBorder="1" applyAlignment="1" applyProtection="1">
      <alignment horizontal="center"/>
      <protection hidden="1"/>
    </xf>
    <xf numFmtId="44" fontId="22" fillId="0" borderId="9" xfId="1" applyFont="1" applyBorder="1" applyAlignment="1" applyProtection="1">
      <alignment vertical="center"/>
      <protection hidden="1"/>
    </xf>
    <xf numFmtId="44" fontId="22" fillId="0" borderId="10" xfId="1" applyFont="1" applyBorder="1" applyAlignment="1" applyProtection="1">
      <alignment vertical="center"/>
      <protection hidden="1"/>
    </xf>
    <xf numFmtId="44" fontId="22" fillId="0" borderId="11" xfId="1" applyFont="1" applyBorder="1" applyAlignment="1" applyProtection="1">
      <alignment vertical="center"/>
      <protection hidden="1"/>
    </xf>
    <xf numFmtId="44" fontId="22" fillId="0" borderId="12" xfId="1" applyFont="1" applyBorder="1" applyAlignment="1" applyProtection="1">
      <alignment vertical="center"/>
      <protection hidden="1"/>
    </xf>
    <xf numFmtId="44" fontId="22" fillId="0" borderId="13" xfId="1" applyFont="1" applyBorder="1" applyAlignment="1" applyProtection="1">
      <alignment vertical="center"/>
      <protection hidden="1"/>
    </xf>
    <xf numFmtId="44" fontId="22" fillId="0" borderId="15" xfId="1" applyFont="1" applyBorder="1" applyAlignment="1" applyProtection="1">
      <alignment vertical="center"/>
      <protection hidden="1"/>
    </xf>
    <xf numFmtId="44" fontId="22" fillId="0" borderId="16" xfId="1" applyFont="1" applyBorder="1" applyAlignment="1" applyProtection="1">
      <alignment vertical="center"/>
      <protection hidden="1"/>
    </xf>
    <xf numFmtId="44" fontId="22" fillId="0" borderId="0" xfId="1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17" fillId="3" borderId="17" xfId="0" applyFont="1" applyFill="1" applyBorder="1" applyAlignment="1" applyProtection="1">
      <alignment vertical="center"/>
      <protection hidden="1"/>
    </xf>
    <xf numFmtId="0" fontId="15" fillId="3" borderId="18" xfId="0" applyFont="1" applyFill="1" applyBorder="1" applyAlignment="1" applyProtection="1">
      <alignment vertical="center"/>
      <protection hidden="1"/>
    </xf>
    <xf numFmtId="0" fontId="15" fillId="3" borderId="19" xfId="0" applyFont="1" applyFill="1" applyBorder="1" applyAlignment="1" applyProtection="1">
      <alignment vertical="center"/>
      <protection hidden="1"/>
    </xf>
    <xf numFmtId="44" fontId="23" fillId="0" borderId="20" xfId="0" applyNumberFormat="1" applyFont="1" applyBorder="1" applyAlignment="1" applyProtection="1">
      <alignment vertical="center"/>
      <protection hidden="1"/>
    </xf>
    <xf numFmtId="44" fontId="23" fillId="0" borderId="10" xfId="0" applyNumberFormat="1" applyFont="1" applyBorder="1" applyAlignment="1" applyProtection="1">
      <alignment vertical="center"/>
      <protection hidden="1"/>
    </xf>
    <xf numFmtId="9" fontId="22" fillId="0" borderId="0" xfId="0" applyNumberFormat="1" applyFont="1" applyFill="1" applyBorder="1" applyAlignment="1" applyProtection="1">
      <alignment horizontal="center" vertical="center"/>
      <protection hidden="1"/>
    </xf>
    <xf numFmtId="44" fontId="23" fillId="0" borderId="21" xfId="0" applyNumberFormat="1" applyFont="1" applyFill="1" applyBorder="1" applyAlignment="1" applyProtection="1">
      <alignment vertical="center"/>
      <protection hidden="1"/>
    </xf>
    <xf numFmtId="44" fontId="23" fillId="0" borderId="2" xfId="0" applyNumberFormat="1" applyFont="1" applyFill="1" applyBorder="1" applyAlignment="1" applyProtection="1">
      <alignment vertical="center"/>
      <protection hidden="1"/>
    </xf>
    <xf numFmtId="44" fontId="23" fillId="0" borderId="0" xfId="0" applyNumberFormat="1" applyFont="1" applyFill="1" applyBorder="1" applyAlignment="1" applyProtection="1">
      <alignment vertical="center"/>
      <protection hidden="1"/>
    </xf>
    <xf numFmtId="44" fontId="23" fillId="0" borderId="21" xfId="0" applyNumberFormat="1" applyFont="1" applyBorder="1" applyAlignment="1" applyProtection="1">
      <alignment vertical="center"/>
      <protection hidden="1"/>
    </xf>
    <xf numFmtId="44" fontId="23" fillId="0" borderId="2" xfId="0" applyNumberFormat="1" applyFont="1" applyBorder="1" applyAlignment="1" applyProtection="1">
      <alignment vertical="center"/>
      <protection hidden="1"/>
    </xf>
    <xf numFmtId="44" fontId="23" fillId="0" borderId="0" xfId="0" applyNumberFormat="1" applyFont="1" applyBorder="1" applyAlignment="1" applyProtection="1">
      <alignment vertical="center"/>
      <protection hidden="1"/>
    </xf>
    <xf numFmtId="44" fontId="24" fillId="0" borderId="4" xfId="0" applyNumberFormat="1" applyFont="1" applyFill="1" applyBorder="1" applyAlignment="1" applyProtection="1">
      <alignment vertical="center"/>
      <protection hidden="1"/>
    </xf>
    <xf numFmtId="44" fontId="24" fillId="0" borderId="20" xfId="0" applyNumberFormat="1" applyFont="1" applyFill="1" applyBorder="1" applyAlignment="1" applyProtection="1">
      <alignment vertical="center"/>
      <protection hidden="1"/>
    </xf>
    <xf numFmtId="44" fontId="24" fillId="0" borderId="10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horizontal="center" vertical="center" wrapText="1" shrinkToFit="1"/>
      <protection hidden="1"/>
    </xf>
    <xf numFmtId="44" fontId="24" fillId="4" borderId="17" xfId="0" applyNumberFormat="1" applyFont="1" applyFill="1" applyBorder="1" applyAlignment="1" applyProtection="1">
      <alignment vertical="center"/>
      <protection hidden="1"/>
    </xf>
    <xf numFmtId="44" fontId="24" fillId="4" borderId="19" xfId="0" applyNumberFormat="1" applyFont="1" applyFill="1" applyBorder="1" applyAlignment="1" applyProtection="1">
      <alignment vertical="center"/>
      <protection hidden="1"/>
    </xf>
    <xf numFmtId="44" fontId="24" fillId="4" borderId="18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44" fontId="23" fillId="0" borderId="4" xfId="0" applyNumberFormat="1" applyFont="1" applyFill="1" applyBorder="1" applyAlignment="1" applyProtection="1">
      <alignment vertical="center"/>
      <protection hidden="1"/>
    </xf>
    <xf numFmtId="44" fontId="23" fillId="0" borderId="20" xfId="0" applyNumberFormat="1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 wrapText="1"/>
      <protection hidden="1"/>
    </xf>
    <xf numFmtId="44" fontId="24" fillId="5" borderId="4" xfId="0" applyNumberFormat="1" applyFont="1" applyFill="1" applyBorder="1" applyAlignment="1" applyProtection="1">
      <alignment vertical="center"/>
      <protection hidden="1"/>
    </xf>
    <xf numFmtId="44" fontId="24" fillId="5" borderId="20" xfId="0" applyNumberFormat="1" applyFont="1" applyFill="1" applyBorder="1" applyAlignment="1" applyProtection="1">
      <alignment vertical="center"/>
      <protection hidden="1"/>
    </xf>
    <xf numFmtId="44" fontId="24" fillId="5" borderId="10" xfId="0" applyNumberFormat="1" applyFont="1" applyFill="1" applyBorder="1" applyAlignment="1" applyProtection="1">
      <alignment vertical="center"/>
      <protection hidden="1"/>
    </xf>
    <xf numFmtId="44" fontId="24" fillId="4" borderId="22" xfId="0" applyNumberFormat="1" applyFont="1" applyFill="1" applyBorder="1" applyAlignment="1" applyProtection="1">
      <alignment vertical="center"/>
      <protection hidden="1"/>
    </xf>
    <xf numFmtId="44" fontId="24" fillId="4" borderId="23" xfId="0" applyNumberFormat="1" applyFont="1" applyFill="1" applyBorder="1" applyAlignment="1" applyProtection="1">
      <alignment vertical="center"/>
      <protection hidden="1"/>
    </xf>
    <xf numFmtId="44" fontId="24" fillId="4" borderId="24" xfId="0" applyNumberFormat="1" applyFont="1" applyFill="1" applyBorder="1" applyAlignment="1" applyProtection="1">
      <alignment vertical="center"/>
      <protection hidden="1"/>
    </xf>
    <xf numFmtId="0" fontId="21" fillId="0" borderId="0" xfId="0" applyFont="1" applyProtection="1">
      <protection locked="0" hidden="1"/>
    </xf>
    <xf numFmtId="0" fontId="11" fillId="0" borderId="0" xfId="0" applyFont="1" applyBorder="1" applyProtection="1">
      <protection locked="0" hidden="1"/>
    </xf>
    <xf numFmtId="0" fontId="19" fillId="0" borderId="0" xfId="0" applyFont="1" applyFill="1" applyBorder="1" applyProtection="1"/>
    <xf numFmtId="0" fontId="20" fillId="0" borderId="0" xfId="0" applyFont="1" applyFill="1" applyBorder="1" applyAlignment="1" applyProtection="1">
      <alignment horizontal="center"/>
    </xf>
    <xf numFmtId="0" fontId="20" fillId="0" borderId="25" xfId="0" applyFont="1" applyFill="1" applyBorder="1" applyAlignment="1" applyProtection="1">
      <alignment horizontal="center"/>
    </xf>
    <xf numFmtId="0" fontId="19" fillId="0" borderId="26" xfId="0" applyFont="1" applyFill="1" applyBorder="1" applyProtection="1"/>
    <xf numFmtId="0" fontId="20" fillId="0" borderId="0" xfId="0" applyFont="1" applyFill="1" applyBorder="1" applyProtection="1"/>
    <xf numFmtId="0" fontId="19" fillId="0" borderId="0" xfId="0" quotePrefix="1" applyFont="1" applyFill="1" applyBorder="1" applyProtection="1"/>
    <xf numFmtId="44" fontId="19" fillId="0" borderId="0" xfId="1" applyFont="1" applyFill="1" applyBorder="1" applyAlignment="1" applyProtection="1">
      <alignment horizontal="center"/>
    </xf>
    <xf numFmtId="44" fontId="19" fillId="0" borderId="25" xfId="1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0" fontId="19" fillId="0" borderId="25" xfId="0" applyFont="1" applyFill="1" applyBorder="1" applyAlignment="1" applyProtection="1">
      <alignment horizontal="center"/>
    </xf>
    <xf numFmtId="0" fontId="19" fillId="0" borderId="27" xfId="0" applyFont="1" applyFill="1" applyBorder="1" applyProtection="1"/>
    <xf numFmtId="0" fontId="19" fillId="0" borderId="28" xfId="0" quotePrefix="1" applyFont="1" applyFill="1" applyBorder="1" applyProtection="1"/>
    <xf numFmtId="44" fontId="19" fillId="0" borderId="28" xfId="1" applyFont="1" applyFill="1" applyBorder="1" applyAlignment="1" applyProtection="1">
      <alignment horizontal="center"/>
    </xf>
    <xf numFmtId="44" fontId="19" fillId="0" borderId="29" xfId="1" applyFont="1" applyFill="1" applyBorder="1" applyAlignment="1" applyProtection="1">
      <alignment horizontal="center"/>
    </xf>
    <xf numFmtId="44" fontId="20" fillId="0" borderId="25" xfId="1" applyFont="1" applyFill="1" applyBorder="1" applyAlignment="1" applyProtection="1">
      <alignment horizontal="center"/>
    </xf>
    <xf numFmtId="0" fontId="19" fillId="0" borderId="25" xfId="0" applyFont="1" applyFill="1" applyBorder="1" applyProtection="1"/>
    <xf numFmtId="0" fontId="20" fillId="0" borderId="30" xfId="0" applyFont="1" applyFill="1" applyBorder="1" applyAlignment="1" applyProtection="1">
      <alignment horizontal="center"/>
    </xf>
    <xf numFmtId="0" fontId="20" fillId="0" borderId="31" xfId="0" applyFont="1" applyFill="1" applyBorder="1" applyAlignment="1" applyProtection="1">
      <alignment horizontal="center"/>
    </xf>
    <xf numFmtId="44" fontId="19" fillId="0" borderId="30" xfId="1" applyFont="1" applyFill="1" applyBorder="1" applyAlignment="1" applyProtection="1">
      <alignment horizontal="center"/>
    </xf>
    <xf numFmtId="44" fontId="19" fillId="0" borderId="31" xfId="1" applyFont="1" applyFill="1" applyBorder="1" applyAlignment="1" applyProtection="1">
      <alignment horizontal="center"/>
    </xf>
    <xf numFmtId="44" fontId="19" fillId="0" borderId="32" xfId="1" applyFont="1" applyFill="1" applyBorder="1" applyAlignment="1" applyProtection="1">
      <alignment horizontal="center"/>
    </xf>
    <xf numFmtId="44" fontId="19" fillId="0" borderId="33" xfId="1" applyFont="1" applyFill="1" applyBorder="1" applyAlignment="1" applyProtection="1">
      <alignment horizontal="center"/>
    </xf>
    <xf numFmtId="0" fontId="11" fillId="0" borderId="0" xfId="0" applyFont="1" applyProtection="1">
      <protection locked="0" hidden="1"/>
    </xf>
    <xf numFmtId="44" fontId="19" fillId="0" borderId="0" xfId="0" applyNumberFormat="1" applyFont="1" applyFill="1" applyBorder="1" applyProtection="1"/>
    <xf numFmtId="0" fontId="20" fillId="8" borderId="25" xfId="0" applyFont="1" applyFill="1" applyBorder="1" applyAlignment="1" applyProtection="1">
      <alignment horizontal="center"/>
    </xf>
    <xf numFmtId="0" fontId="19" fillId="8" borderId="26" xfId="0" applyFont="1" applyFill="1" applyBorder="1" applyProtection="1"/>
    <xf numFmtId="0" fontId="20" fillId="8" borderId="0" xfId="0" applyFont="1" applyFill="1" applyBorder="1" applyProtection="1"/>
    <xf numFmtId="0" fontId="20" fillId="8" borderId="0" xfId="0" applyFont="1" applyFill="1" applyBorder="1" applyAlignment="1" applyProtection="1">
      <alignment horizontal="center"/>
    </xf>
    <xf numFmtId="44" fontId="20" fillId="8" borderId="25" xfId="1" applyFont="1" applyFill="1" applyBorder="1" applyAlignment="1" applyProtection="1">
      <alignment horizontal="center"/>
    </xf>
    <xf numFmtId="0" fontId="19" fillId="8" borderId="0" xfId="0" quotePrefix="1" applyFont="1" applyFill="1" applyBorder="1" applyProtection="1"/>
    <xf numFmtId="44" fontId="19" fillId="8" borderId="0" xfId="1" applyFont="1" applyFill="1" applyBorder="1" applyAlignment="1" applyProtection="1">
      <alignment horizontal="center"/>
    </xf>
    <xf numFmtId="44" fontId="19" fillId="8" borderId="25" xfId="1" applyFont="1" applyFill="1" applyBorder="1" applyAlignment="1" applyProtection="1">
      <alignment horizontal="center"/>
    </xf>
    <xf numFmtId="0" fontId="19" fillId="8" borderId="0" xfId="0" applyFont="1" applyFill="1" applyBorder="1" applyProtection="1"/>
    <xf numFmtId="0" fontId="19" fillId="8" borderId="0" xfId="0" applyFont="1" applyFill="1" applyBorder="1" applyAlignment="1" applyProtection="1">
      <alignment horizontal="center"/>
    </xf>
    <xf numFmtId="0" fontId="19" fillId="8" borderId="25" xfId="0" applyFont="1" applyFill="1" applyBorder="1" applyAlignment="1" applyProtection="1">
      <alignment horizontal="center"/>
    </xf>
    <xf numFmtId="0" fontId="19" fillId="8" borderId="27" xfId="0" applyFont="1" applyFill="1" applyBorder="1" applyProtection="1"/>
    <xf numFmtId="0" fontId="19" fillId="8" borderId="28" xfId="0" quotePrefix="1" applyFont="1" applyFill="1" applyBorder="1" applyProtection="1"/>
    <xf numFmtId="44" fontId="19" fillId="8" borderId="28" xfId="1" applyFont="1" applyFill="1" applyBorder="1" applyAlignment="1" applyProtection="1">
      <alignment horizontal="center"/>
    </xf>
    <xf numFmtId="44" fontId="19" fillId="8" borderId="29" xfId="1" applyFont="1" applyFill="1" applyBorder="1" applyAlignment="1" applyProtection="1">
      <alignment horizontal="center"/>
    </xf>
    <xf numFmtId="0" fontId="22" fillId="0" borderId="35" xfId="0" applyFont="1" applyFill="1" applyBorder="1" applyAlignment="1" applyProtection="1">
      <alignment vertical="center"/>
      <protection hidden="1"/>
    </xf>
    <xf numFmtId="0" fontId="22" fillId="0" borderId="36" xfId="0" applyFont="1" applyFill="1" applyBorder="1" applyAlignment="1" applyProtection="1">
      <alignment vertical="center"/>
      <protection hidden="1"/>
    </xf>
    <xf numFmtId="0" fontId="22" fillId="0" borderId="35" xfId="0" applyFont="1" applyFill="1" applyBorder="1" applyAlignment="1" applyProtection="1">
      <alignment vertical="center" shrinkToFit="1"/>
      <protection hidden="1"/>
    </xf>
    <xf numFmtId="0" fontId="22" fillId="0" borderId="36" xfId="0" applyFont="1" applyFill="1" applyBorder="1" applyAlignment="1" applyProtection="1">
      <alignment vertical="center" shrinkToFit="1"/>
      <protection hidden="1"/>
    </xf>
    <xf numFmtId="44" fontId="22" fillId="9" borderId="4" xfId="1" applyFont="1" applyFill="1" applyBorder="1" applyAlignment="1" applyProtection="1">
      <alignment horizontal="center" vertical="center"/>
      <protection hidden="1"/>
    </xf>
    <xf numFmtId="44" fontId="23" fillId="9" borderId="4" xfId="0" applyNumberFormat="1" applyFont="1" applyFill="1" applyBorder="1" applyAlignment="1" applyProtection="1">
      <alignment horizontal="center" vertical="center"/>
      <protection hidden="1"/>
    </xf>
    <xf numFmtId="44" fontId="22" fillId="9" borderId="14" xfId="1" applyFont="1" applyFill="1" applyBorder="1" applyAlignment="1" applyProtection="1">
      <alignment horizontal="center" vertical="center"/>
      <protection hidden="1"/>
    </xf>
    <xf numFmtId="44" fontId="22" fillId="0" borderId="0" xfId="1" applyFont="1" applyBorder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44" fontId="23" fillId="9" borderId="21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44" fontId="23" fillId="9" borderId="0" xfId="0" applyNumberFormat="1" applyFont="1" applyFill="1" applyBorder="1" applyAlignment="1" applyProtection="1">
      <alignment horizontal="center" vertical="center"/>
      <protection hidden="1"/>
    </xf>
    <xf numFmtId="44" fontId="23" fillId="5" borderId="20" xfId="0" applyNumberFormat="1" applyFont="1" applyFill="1" applyBorder="1" applyAlignment="1" applyProtection="1">
      <alignment horizontal="center" vertical="center"/>
      <protection hidden="1"/>
    </xf>
    <xf numFmtId="44" fontId="23" fillId="4" borderId="23" xfId="0" applyNumberFormat="1" applyFont="1" applyFill="1" applyBorder="1" applyAlignment="1" applyProtection="1">
      <alignment horizontal="center" vertical="center"/>
      <protection hidden="1"/>
    </xf>
    <xf numFmtId="44" fontId="23" fillId="4" borderId="19" xfId="0" applyNumberFormat="1" applyFont="1" applyFill="1" applyBorder="1" applyAlignment="1" applyProtection="1">
      <alignment horizontal="center" vertical="center"/>
      <protection hidden="1"/>
    </xf>
    <xf numFmtId="0" fontId="15" fillId="3" borderId="18" xfId="0" applyFont="1" applyFill="1" applyBorder="1" applyAlignment="1" applyProtection="1">
      <alignment horizontal="center" vertical="center"/>
      <protection hidden="1"/>
    </xf>
    <xf numFmtId="0" fontId="22" fillId="3" borderId="18" xfId="0" applyFont="1" applyFill="1" applyBorder="1" applyAlignment="1" applyProtection="1">
      <alignment horizontal="center" vertical="center"/>
      <protection hidden="1"/>
    </xf>
    <xf numFmtId="0" fontId="22" fillId="3" borderId="6" xfId="0" applyFont="1" applyFill="1" applyBorder="1" applyAlignment="1" applyProtection="1">
      <alignment horizontal="center"/>
      <protection hidden="1"/>
    </xf>
    <xf numFmtId="0" fontId="19" fillId="10" borderId="0" xfId="0" applyFont="1" applyFill="1" applyBorder="1" applyProtection="1"/>
    <xf numFmtId="0" fontId="19" fillId="10" borderId="0" xfId="0" applyFont="1" applyFill="1" applyBorder="1" applyAlignment="1" applyProtection="1">
      <alignment horizontal="center"/>
    </xf>
    <xf numFmtId="44" fontId="28" fillId="0" borderId="0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54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54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54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54" xfId="370" applyNumberFormat="1" applyFont="1" applyBorder="1" applyAlignment="1">
      <alignment vertical="center"/>
    </xf>
    <xf numFmtId="44" fontId="28" fillId="0" borderId="0" xfId="370" applyNumberFormat="1" applyFont="1" applyBorder="1" applyAlignment="1">
      <alignment vertical="center"/>
    </xf>
    <xf numFmtId="44" fontId="28" fillId="0" borderId="54" xfId="370" applyNumberFormat="1" applyFont="1" applyBorder="1" applyAlignment="1">
      <alignment vertical="center"/>
    </xf>
    <xf numFmtId="43" fontId="28" fillId="11" borderId="55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5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6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7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43" fontId="28" fillId="11" borderId="58" xfId="378" applyNumberFormat="1" applyFont="1" applyFill="1" applyBorder="1" applyAlignment="1">
      <alignment vertical="center"/>
    </xf>
    <xf numFmtId="0" fontId="0" fillId="0" borderId="0" xfId="0" applyFont="1" applyProtection="1">
      <protection locked="0"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0" fillId="0" borderId="0" xfId="0" applyFont="1"/>
    <xf numFmtId="0" fontId="29" fillId="0" borderId="0" xfId="0" applyFont="1" applyBorder="1" applyAlignment="1" applyProtection="1">
      <alignment horizontal="right"/>
      <protection hidden="1"/>
    </xf>
    <xf numFmtId="164" fontId="29" fillId="0" borderId="0" xfId="0" applyNumberFormat="1" applyFont="1" applyAlignment="1" applyProtection="1">
      <alignment horizontal="center"/>
      <protection hidden="1"/>
    </xf>
    <xf numFmtId="0" fontId="30" fillId="0" borderId="0" xfId="0" applyFont="1" applyAlignment="1" applyProtection="1">
      <protection hidden="1"/>
    </xf>
    <xf numFmtId="0" fontId="0" fillId="0" borderId="0" xfId="0" applyFont="1" applyFill="1"/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Fill="1" applyAlignment="1" applyProtection="1">
      <alignment horizontal="center"/>
      <protection hidden="1"/>
    </xf>
    <xf numFmtId="0" fontId="30" fillId="0" borderId="0" xfId="0" applyFont="1" applyFill="1" applyBorder="1" applyAlignment="1" applyProtection="1">
      <alignment horizont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>
      <protection hidden="1"/>
    </xf>
    <xf numFmtId="0" fontId="0" fillId="0" borderId="0" xfId="0" applyFont="1" applyBorder="1"/>
    <xf numFmtId="0" fontId="32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0" fillId="0" borderId="0" xfId="0" applyFont="1" applyBorder="1" applyAlignment="1" applyProtection="1">
      <protection hidden="1"/>
    </xf>
    <xf numFmtId="0" fontId="0" fillId="0" borderId="0" xfId="0" applyFont="1" applyBorder="1" applyProtection="1">
      <protection locked="0"/>
    </xf>
    <xf numFmtId="0" fontId="34" fillId="0" borderId="0" xfId="0" applyFont="1" applyProtection="1">
      <protection locked="0" hidden="1"/>
    </xf>
    <xf numFmtId="0" fontId="32" fillId="0" borderId="0" xfId="0" applyFont="1" applyBorder="1" applyProtection="1">
      <protection hidden="1"/>
    </xf>
    <xf numFmtId="0" fontId="34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0" fillId="0" borderId="0" xfId="0" applyFont="1" applyProtection="1">
      <protection locked="0"/>
    </xf>
    <xf numFmtId="0" fontId="10" fillId="0" borderId="0" xfId="0" applyFont="1" applyAlignment="1" applyProtection="1">
      <alignment horizontal="right"/>
      <protection hidden="1"/>
    </xf>
    <xf numFmtId="0" fontId="20" fillId="0" borderId="0" xfId="0" applyFont="1" applyAlignment="1">
      <alignment horizontal="center"/>
    </xf>
    <xf numFmtId="44" fontId="32" fillId="0" borderId="9" xfId="1" applyFont="1" applyBorder="1" applyAlignment="1" applyProtection="1">
      <alignment vertical="center"/>
      <protection hidden="1"/>
    </xf>
    <xf numFmtId="44" fontId="32" fillId="0" borderId="10" xfId="1" applyFont="1" applyBorder="1" applyAlignment="1" applyProtection="1">
      <alignment vertical="center"/>
      <protection hidden="1"/>
    </xf>
    <xf numFmtId="44" fontId="32" fillId="9" borderId="63" xfId="1" applyFont="1" applyFill="1" applyBorder="1" applyAlignment="1" applyProtection="1">
      <alignment horizontal="center" vertical="center"/>
      <protection hidden="1"/>
    </xf>
    <xf numFmtId="44" fontId="32" fillId="9" borderId="68" xfId="1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44" fontId="32" fillId="0" borderId="12" xfId="1" applyFont="1" applyBorder="1" applyAlignment="1" applyProtection="1">
      <alignment vertical="center"/>
      <protection hidden="1"/>
    </xf>
    <xf numFmtId="44" fontId="32" fillId="0" borderId="13" xfId="1" applyFont="1" applyBorder="1" applyAlignment="1" applyProtection="1">
      <alignment vertical="center"/>
      <protection hidden="1"/>
    </xf>
    <xf numFmtId="44" fontId="32" fillId="0" borderId="15" xfId="1" applyFont="1" applyBorder="1" applyAlignment="1" applyProtection="1">
      <alignment vertical="center"/>
      <protection hidden="1"/>
    </xf>
    <xf numFmtId="44" fontId="32" fillId="0" borderId="16" xfId="1" applyFont="1" applyBorder="1" applyAlignment="1" applyProtection="1">
      <alignment vertical="center"/>
      <protection hidden="1"/>
    </xf>
    <xf numFmtId="44" fontId="32" fillId="0" borderId="0" xfId="1" applyFont="1" applyBorder="1" applyAlignment="1" applyProtection="1">
      <alignment vertical="center"/>
      <protection hidden="1"/>
    </xf>
    <xf numFmtId="44" fontId="32" fillId="0" borderId="0" xfId="1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vertical="center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9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Alignment="1">
      <alignment vertical="center"/>
    </xf>
    <xf numFmtId="44" fontId="35" fillId="0" borderId="4" xfId="0" applyNumberFormat="1" applyFont="1" applyBorder="1" applyAlignment="1" applyProtection="1">
      <alignment vertical="center"/>
      <protection hidden="1"/>
    </xf>
    <xf numFmtId="44" fontId="35" fillId="0" borderId="20" xfId="0" applyNumberFormat="1" applyFont="1" applyBorder="1" applyAlignment="1" applyProtection="1">
      <alignment vertical="center"/>
      <protection hidden="1"/>
    </xf>
    <xf numFmtId="44" fontId="35" fillId="0" borderId="10" xfId="0" applyNumberFormat="1" applyFont="1" applyBorder="1" applyAlignment="1" applyProtection="1">
      <alignment vertical="center"/>
      <protection hidden="1"/>
    </xf>
    <xf numFmtId="44" fontId="35" fillId="0" borderId="21" xfId="0" applyNumberFormat="1" applyFont="1" applyFill="1" applyBorder="1" applyAlignment="1" applyProtection="1">
      <alignment vertical="center"/>
      <protection hidden="1"/>
    </xf>
    <xf numFmtId="44" fontId="35" fillId="0" borderId="2" xfId="0" applyNumberFormat="1" applyFont="1" applyFill="1" applyBorder="1" applyAlignment="1" applyProtection="1">
      <alignment vertical="center"/>
      <protection hidden="1"/>
    </xf>
    <xf numFmtId="44" fontId="35" fillId="0" borderId="0" xfId="0" applyNumberFormat="1" applyFont="1" applyFill="1" applyBorder="1" applyAlignment="1" applyProtection="1">
      <alignment vertical="center"/>
      <protection hidden="1"/>
    </xf>
    <xf numFmtId="44" fontId="35" fillId="0" borderId="21" xfId="0" applyNumberFormat="1" applyFont="1" applyBorder="1" applyAlignment="1" applyProtection="1">
      <alignment vertical="center"/>
      <protection hidden="1"/>
    </xf>
    <xf numFmtId="44" fontId="35" fillId="0" borderId="2" xfId="0" applyNumberFormat="1" applyFont="1" applyBorder="1" applyAlignment="1" applyProtection="1">
      <alignment vertical="center"/>
      <protection hidden="1"/>
    </xf>
    <xf numFmtId="44" fontId="35" fillId="0" borderId="0" xfId="0" applyNumberFormat="1" applyFont="1" applyBorder="1" applyAlignment="1" applyProtection="1">
      <alignment vertical="center"/>
      <protection hidden="1"/>
    </xf>
    <xf numFmtId="44" fontId="36" fillId="0" borderId="4" xfId="0" applyNumberFormat="1" applyFont="1" applyFill="1" applyBorder="1" applyAlignment="1" applyProtection="1">
      <alignment vertical="center"/>
      <protection hidden="1"/>
    </xf>
    <xf numFmtId="44" fontId="36" fillId="0" borderId="20" xfId="0" applyNumberFormat="1" applyFont="1" applyFill="1" applyBorder="1" applyAlignment="1" applyProtection="1">
      <alignment vertical="center"/>
      <protection hidden="1"/>
    </xf>
    <xf numFmtId="44" fontId="36" fillId="0" borderId="10" xfId="0" applyNumberFormat="1" applyFont="1" applyFill="1" applyBorder="1" applyAlignment="1" applyProtection="1">
      <alignment vertical="center"/>
      <protection hidden="1"/>
    </xf>
    <xf numFmtId="9" fontId="3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 wrapText="1" shrinkToFit="1"/>
      <protection hidden="1"/>
    </xf>
    <xf numFmtId="44" fontId="35" fillId="0" borderId="4" xfId="0" applyNumberFormat="1" applyFont="1" applyFill="1" applyBorder="1" applyAlignment="1" applyProtection="1">
      <alignment vertical="center"/>
      <protection hidden="1"/>
    </xf>
    <xf numFmtId="44" fontId="35" fillId="0" borderId="20" xfId="0" applyNumberFormat="1" applyFont="1" applyFill="1" applyBorder="1" applyAlignment="1" applyProtection="1">
      <alignment vertical="center"/>
      <protection hidden="1"/>
    </xf>
    <xf numFmtId="0" fontId="31" fillId="0" borderId="0" xfId="0" applyFont="1" applyBorder="1" applyAlignment="1" applyProtection="1">
      <protection hidden="1"/>
    </xf>
    <xf numFmtId="0" fontId="32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ont="1" applyBorder="1" applyAlignment="1" applyProtection="1">
      <alignment vertical="center"/>
      <protection hidden="1"/>
    </xf>
    <xf numFmtId="0" fontId="0" fillId="0" borderId="0" xfId="0" applyFont="1" applyBorder="1" applyAlignment="1" applyProtection="1">
      <alignment vertical="center"/>
      <protection locked="0"/>
    </xf>
    <xf numFmtId="0" fontId="32" fillId="0" borderId="0" xfId="0" applyFont="1" applyBorder="1" applyAlignment="1" applyProtection="1">
      <protection hidden="1"/>
    </xf>
    <xf numFmtId="0" fontId="42" fillId="12" borderId="5" xfId="0" applyFont="1" applyFill="1" applyBorder="1" applyAlignment="1" applyProtection="1">
      <alignment horizontal="left"/>
      <protection hidden="1"/>
    </xf>
    <xf numFmtId="0" fontId="43" fillId="12" borderId="6" xfId="0" applyFont="1" applyFill="1" applyBorder="1" applyAlignment="1" applyProtection="1">
      <alignment horizontal="center"/>
      <protection hidden="1"/>
    </xf>
    <xf numFmtId="0" fontId="43" fillId="12" borderId="7" xfId="0" applyFont="1" applyFill="1" applyBorder="1" applyAlignment="1" applyProtection="1">
      <alignment horizontal="center"/>
      <protection hidden="1"/>
    </xf>
    <xf numFmtId="0" fontId="43" fillId="12" borderId="8" xfId="0" applyFont="1" applyFill="1" applyBorder="1" applyAlignment="1" applyProtection="1">
      <alignment horizontal="center"/>
      <protection hidden="1"/>
    </xf>
    <xf numFmtId="0" fontId="42" fillId="12" borderId="5" xfId="0" applyFont="1" applyFill="1" applyBorder="1" applyAlignment="1" applyProtection="1">
      <alignment horizontal="left" vertical="center"/>
      <protection hidden="1"/>
    </xf>
    <xf numFmtId="0" fontId="43" fillId="12" borderId="6" xfId="0" applyFont="1" applyFill="1" applyBorder="1" applyAlignment="1" applyProtection="1">
      <alignment horizontal="center" vertical="center"/>
      <protection hidden="1"/>
    </xf>
    <xf numFmtId="0" fontId="43" fillId="12" borderId="7" xfId="0" applyFont="1" applyFill="1" applyBorder="1" applyAlignment="1" applyProtection="1">
      <alignment horizontal="center" vertical="center"/>
      <protection hidden="1"/>
    </xf>
    <xf numFmtId="0" fontId="43" fillId="12" borderId="8" xfId="0" applyFont="1" applyFill="1" applyBorder="1" applyAlignment="1" applyProtection="1">
      <alignment horizontal="center" vertical="center"/>
      <protection hidden="1"/>
    </xf>
    <xf numFmtId="44" fontId="43" fillId="13" borderId="17" xfId="0" applyNumberFormat="1" applyFont="1" applyFill="1" applyBorder="1" applyAlignment="1" applyProtection="1">
      <alignment vertical="center"/>
      <protection hidden="1"/>
    </xf>
    <xf numFmtId="44" fontId="43" fillId="13" borderId="19" xfId="0" applyNumberFormat="1" applyFont="1" applyFill="1" applyBorder="1" applyAlignment="1" applyProtection="1">
      <alignment vertical="center"/>
      <protection hidden="1"/>
    </xf>
    <xf numFmtId="44" fontId="43" fillId="13" borderId="18" xfId="0" applyNumberFormat="1" applyFont="1" applyFill="1" applyBorder="1" applyAlignment="1" applyProtection="1">
      <alignment vertical="center"/>
      <protection hidden="1"/>
    </xf>
    <xf numFmtId="44" fontId="43" fillId="15" borderId="4" xfId="0" applyNumberFormat="1" applyFont="1" applyFill="1" applyBorder="1" applyAlignment="1" applyProtection="1">
      <alignment vertical="center"/>
      <protection hidden="1"/>
    </xf>
    <xf numFmtId="44" fontId="43" fillId="15" borderId="20" xfId="0" applyNumberFormat="1" applyFont="1" applyFill="1" applyBorder="1" applyAlignment="1" applyProtection="1">
      <alignment vertical="center"/>
      <protection hidden="1"/>
    </xf>
    <xf numFmtId="44" fontId="43" fillId="15" borderId="10" xfId="0" applyNumberFormat="1" applyFont="1" applyFill="1" applyBorder="1" applyAlignment="1" applyProtection="1">
      <alignment vertical="center"/>
      <protection hidden="1"/>
    </xf>
    <xf numFmtId="44" fontId="43" fillId="13" borderId="22" xfId="0" applyNumberFormat="1" applyFont="1" applyFill="1" applyBorder="1" applyAlignment="1" applyProtection="1">
      <alignment vertical="center"/>
      <protection hidden="1"/>
    </xf>
    <xf numFmtId="44" fontId="43" fillId="13" borderId="23" xfId="0" applyNumberFormat="1" applyFont="1" applyFill="1" applyBorder="1" applyAlignment="1" applyProtection="1">
      <alignment vertical="center"/>
      <protection hidden="1"/>
    </xf>
    <xf numFmtId="44" fontId="43" fillId="13" borderId="24" xfId="0" applyNumberFormat="1" applyFont="1" applyFill="1" applyBorder="1" applyAlignment="1" applyProtection="1">
      <alignment vertical="center"/>
      <protection hidden="1"/>
    </xf>
    <xf numFmtId="44" fontId="43" fillId="13" borderId="21" xfId="0" applyNumberFormat="1" applyFont="1" applyFill="1" applyBorder="1" applyAlignment="1" applyProtection="1">
      <alignment vertical="center"/>
      <protection hidden="1"/>
    </xf>
    <xf numFmtId="44" fontId="43" fillId="13" borderId="2" xfId="0" applyNumberFormat="1" applyFont="1" applyFill="1" applyBorder="1" applyAlignment="1" applyProtection="1">
      <alignment vertical="center"/>
      <protection hidden="1"/>
    </xf>
    <xf numFmtId="44" fontId="43" fillId="13" borderId="0" xfId="0" applyNumberFormat="1" applyFont="1" applyFill="1" applyBorder="1" applyAlignment="1" applyProtection="1">
      <alignment vertical="center"/>
      <protection hidden="1"/>
    </xf>
    <xf numFmtId="0" fontId="45" fillId="0" borderId="0" xfId="0" applyFont="1" applyProtection="1"/>
    <xf numFmtId="0" fontId="45" fillId="0" borderId="0" xfId="0" applyFont="1" applyBorder="1" applyAlignment="1" applyProtection="1">
      <alignment horizontal="right"/>
    </xf>
    <xf numFmtId="164" fontId="45" fillId="0" borderId="0" xfId="0" applyNumberFormat="1" applyFont="1" applyAlignment="1" applyProtection="1">
      <alignment horizontal="center"/>
    </xf>
    <xf numFmtId="0" fontId="45" fillId="0" borderId="0" xfId="0" applyFont="1" applyBorder="1" applyProtection="1"/>
    <xf numFmtId="0" fontId="33" fillId="17" borderId="0" xfId="0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Protection="1">
      <protection locked="0" hidden="1"/>
    </xf>
    <xf numFmtId="44" fontId="32" fillId="0" borderId="14" xfId="1" applyFont="1" applyBorder="1" applyAlignment="1" applyProtection="1">
      <alignment vertical="center"/>
      <protection hidden="1"/>
    </xf>
    <xf numFmtId="6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Border="1" applyAlignment="1" applyProtection="1">
      <protection hidden="1"/>
    </xf>
    <xf numFmtId="0" fontId="43" fillId="12" borderId="60" xfId="0" applyFont="1" applyFill="1" applyBorder="1" applyAlignment="1" applyProtection="1">
      <alignment horizontal="center"/>
      <protection hidden="1"/>
    </xf>
    <xf numFmtId="0" fontId="43" fillId="12" borderId="61" xfId="0" applyFont="1" applyFill="1" applyBorder="1" applyAlignment="1" applyProtection="1">
      <alignment horizontal="center"/>
      <protection hidden="1"/>
    </xf>
    <xf numFmtId="0" fontId="43" fillId="12" borderId="62" xfId="0" applyFont="1" applyFill="1" applyBorder="1" applyAlignment="1" applyProtection="1">
      <alignment horizontal="center"/>
      <protection hidden="1"/>
    </xf>
    <xf numFmtId="44" fontId="32" fillId="9" borderId="59" xfId="1" applyFont="1" applyFill="1" applyBorder="1" applyAlignment="1" applyProtection="1">
      <alignment horizontal="center" vertical="center"/>
      <protection hidden="1"/>
    </xf>
    <xf numFmtId="44" fontId="32" fillId="9" borderId="64" xfId="1" applyFont="1" applyFill="1" applyBorder="1" applyAlignment="1" applyProtection="1">
      <alignment horizontal="center" vertical="center"/>
      <protection hidden="1"/>
    </xf>
    <xf numFmtId="44" fontId="32" fillId="0" borderId="65" xfId="1" applyFont="1" applyBorder="1" applyAlignment="1" applyProtection="1">
      <alignment vertical="center"/>
      <protection hidden="1"/>
    </xf>
    <xf numFmtId="44" fontId="32" fillId="0" borderId="66" xfId="1" applyFont="1" applyBorder="1" applyAlignment="1" applyProtection="1">
      <alignment vertical="center"/>
      <protection hidden="1"/>
    </xf>
    <xf numFmtId="44" fontId="32" fillId="0" borderId="67" xfId="1" applyFont="1" applyBorder="1" applyAlignment="1" applyProtection="1">
      <alignment vertical="center"/>
      <protection hidden="1"/>
    </xf>
    <xf numFmtId="44" fontId="32" fillId="0" borderId="0" xfId="1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44" fontId="35" fillId="14" borderId="34" xfId="0" applyNumberFormat="1" applyFont="1" applyFill="1" applyBorder="1" applyAlignment="1" applyProtection="1">
      <alignment vertical="center"/>
      <protection hidden="1"/>
    </xf>
    <xf numFmtId="44" fontId="35" fillId="0" borderId="34" xfId="0" applyNumberFormat="1" applyFont="1" applyFill="1" applyBorder="1" applyAlignment="1" applyProtection="1">
      <alignment vertical="center"/>
      <protection hidden="1"/>
    </xf>
    <xf numFmtId="44" fontId="35" fillId="0" borderId="0" xfId="0" applyNumberFormat="1" applyFont="1" applyFill="1" applyBorder="1" applyAlignment="1" applyProtection="1">
      <alignment horizontal="left" vertical="center"/>
      <protection hidden="1"/>
    </xf>
    <xf numFmtId="44" fontId="35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Fill="1" applyBorder="1" applyAlignment="1">
      <alignment vertical="center"/>
    </xf>
    <xf numFmtId="44" fontId="35" fillId="0" borderId="0" xfId="0" applyNumberFormat="1" applyFont="1" applyBorder="1" applyAlignment="1" applyProtection="1">
      <alignment horizontal="left" vertical="center"/>
      <protection hidden="1"/>
    </xf>
    <xf numFmtId="44" fontId="27" fillId="0" borderId="24" xfId="0" applyNumberFormat="1" applyFont="1" applyBorder="1" applyAlignment="1" applyProtection="1">
      <alignment horizontal="left" vertical="center"/>
      <protection hidden="1"/>
    </xf>
    <xf numFmtId="0" fontId="0" fillId="0" borderId="0" xfId="0" applyFont="1" applyFill="1" applyBorder="1" applyProtection="1">
      <protection hidden="1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1" fillId="0" borderId="0" xfId="0" applyFont="1" applyBorder="1" applyAlignment="1" applyProtection="1">
      <alignment horizontal="center"/>
      <protection hidden="1"/>
    </xf>
    <xf numFmtId="0" fontId="39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45" fillId="11" borderId="0" xfId="0" applyFont="1" applyFill="1" applyProtection="1"/>
    <xf numFmtId="0" fontId="45" fillId="11" borderId="0" xfId="0" applyFont="1" applyFill="1" applyBorder="1" applyAlignment="1" applyProtection="1">
      <alignment horizontal="right"/>
    </xf>
    <xf numFmtId="0" fontId="18" fillId="11" borderId="3" xfId="0" applyFont="1" applyFill="1" applyBorder="1" applyAlignment="1" applyProtection="1">
      <alignment horizontal="center"/>
      <protection locked="0"/>
    </xf>
    <xf numFmtId="0" fontId="45" fillId="11" borderId="0" xfId="0" applyFont="1" applyFill="1" applyBorder="1" applyProtection="1"/>
    <xf numFmtId="0" fontId="18" fillId="11" borderId="72" xfId="0" applyFont="1" applyFill="1" applyBorder="1" applyProtection="1"/>
    <xf numFmtId="0" fontId="45" fillId="11" borderId="73" xfId="0" applyFont="1" applyFill="1" applyBorder="1" applyProtection="1"/>
    <xf numFmtId="0" fontId="45" fillId="11" borderId="74" xfId="0" applyFont="1" applyFill="1" applyBorder="1" applyProtection="1"/>
    <xf numFmtId="0" fontId="45" fillId="11" borderId="75" xfId="0" applyFont="1" applyFill="1" applyBorder="1" applyProtection="1"/>
    <xf numFmtId="0" fontId="45" fillId="11" borderId="76" xfId="0" applyFont="1" applyFill="1" applyBorder="1" applyProtection="1"/>
    <xf numFmtId="0" fontId="45" fillId="11" borderId="0" xfId="0" applyFont="1" applyFill="1" applyBorder="1" applyAlignment="1" applyProtection="1"/>
    <xf numFmtId="0" fontId="18" fillId="11" borderId="78" xfId="0" applyFont="1" applyFill="1" applyBorder="1" applyAlignment="1" applyProtection="1">
      <alignment horizontal="center"/>
      <protection locked="0"/>
    </xf>
    <xf numFmtId="0" fontId="45" fillId="11" borderId="79" xfId="0" applyFont="1" applyFill="1" applyBorder="1" applyProtection="1"/>
    <xf numFmtId="0" fontId="45" fillId="11" borderId="80" xfId="0" applyFont="1" applyFill="1" applyBorder="1" applyProtection="1"/>
    <xf numFmtId="0" fontId="45" fillId="11" borderId="81" xfId="0" applyFont="1" applyFill="1" applyBorder="1" applyProtection="1"/>
    <xf numFmtId="43" fontId="28" fillId="11" borderId="57" xfId="378" applyFont="1" applyFill="1" applyBorder="1" applyAlignment="1">
      <alignment horizontal="center" vertical="center"/>
    </xf>
    <xf numFmtId="43" fontId="28" fillId="11" borderId="55" xfId="378" applyFont="1" applyFill="1" applyBorder="1" applyAlignment="1">
      <alignment horizontal="center" vertical="center"/>
    </xf>
    <xf numFmtId="43" fontId="28" fillId="11" borderId="58" xfId="378" applyFont="1" applyFill="1" applyBorder="1" applyAlignment="1">
      <alignment horizontal="center" vertical="center"/>
    </xf>
    <xf numFmtId="43" fontId="28" fillId="11" borderId="56" xfId="378" applyFont="1" applyFill="1" applyBorder="1" applyAlignment="1">
      <alignment horizontal="center" vertical="center"/>
    </xf>
    <xf numFmtId="43" fontId="28" fillId="11" borderId="57" xfId="378" applyFont="1" applyFill="1" applyBorder="1" applyAlignment="1">
      <alignment vertical="center"/>
    </xf>
    <xf numFmtId="43" fontId="28" fillId="11" borderId="55" xfId="378" applyFont="1" applyFill="1" applyBorder="1" applyAlignment="1">
      <alignment vertical="center"/>
    </xf>
    <xf numFmtId="43" fontId="28" fillId="11" borderId="58" xfId="378" applyFont="1" applyFill="1" applyBorder="1" applyAlignment="1">
      <alignment vertical="center"/>
    </xf>
    <xf numFmtId="43" fontId="28" fillId="11" borderId="56" xfId="378" applyFont="1" applyFill="1" applyBorder="1" applyAlignment="1">
      <alignment vertical="center"/>
    </xf>
    <xf numFmtId="0" fontId="45" fillId="11" borderId="0" xfId="0" applyFont="1" applyFill="1" applyBorder="1" applyAlignment="1" applyProtection="1">
      <alignment horizontal="right"/>
    </xf>
    <xf numFmtId="0" fontId="45" fillId="11" borderId="2" xfId="0" applyFont="1" applyFill="1" applyBorder="1" applyAlignment="1" applyProtection="1">
      <alignment horizontal="right"/>
    </xf>
    <xf numFmtId="0" fontId="45" fillId="11" borderId="21" xfId="0" applyFont="1" applyFill="1" applyBorder="1" applyAlignment="1" applyProtection="1">
      <alignment horizontal="right"/>
    </xf>
    <xf numFmtId="0" fontId="18" fillId="11" borderId="17" xfId="0" applyFont="1" applyFill="1" applyBorder="1" applyAlignment="1" applyProtection="1">
      <alignment horizontal="center"/>
      <protection locked="0"/>
    </xf>
    <xf numFmtId="0" fontId="18" fillId="11" borderId="18" xfId="0" applyFont="1" applyFill="1" applyBorder="1" applyAlignment="1" applyProtection="1">
      <alignment horizontal="center"/>
      <protection locked="0"/>
    </xf>
    <xf numFmtId="0" fontId="18" fillId="11" borderId="77" xfId="0" applyFont="1" applyFill="1" applyBorder="1" applyAlignment="1" applyProtection="1">
      <alignment horizontal="center"/>
      <protection locked="0"/>
    </xf>
    <xf numFmtId="0" fontId="18" fillId="11" borderId="19" xfId="0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left" vertical="center"/>
      <protection hidden="1"/>
    </xf>
    <xf numFmtId="9" fontId="32" fillId="0" borderId="0" xfId="0" applyNumberFormat="1" applyFont="1" applyFill="1" applyBorder="1" applyAlignment="1" applyProtection="1">
      <alignment horizontal="right" vertical="center" shrinkToFit="1"/>
      <protection hidden="1"/>
    </xf>
    <xf numFmtId="0" fontId="32" fillId="0" borderId="0" xfId="0" applyFont="1" applyFill="1" applyBorder="1" applyAlignment="1" applyProtection="1">
      <alignment horizontal="right" vertical="center"/>
      <protection hidden="1"/>
    </xf>
    <xf numFmtId="9" fontId="32" fillId="0" borderId="0" xfId="0" applyNumberFormat="1" applyFont="1" applyFill="1" applyBorder="1" applyAlignment="1" applyProtection="1">
      <alignment horizontal="right" vertical="center"/>
      <protection hidden="1"/>
    </xf>
    <xf numFmtId="0" fontId="32" fillId="0" borderId="0" xfId="0" applyFont="1" applyFill="1" applyBorder="1" applyAlignment="1" applyProtection="1">
      <alignment horizontal="left" vertical="center" wrapText="1"/>
      <protection hidden="1"/>
    </xf>
    <xf numFmtId="0" fontId="44" fillId="12" borderId="0" xfId="0" applyFont="1" applyFill="1" applyAlignment="1" applyProtection="1">
      <alignment horizontal="center" vertical="center"/>
      <protection hidden="1"/>
    </xf>
    <xf numFmtId="0" fontId="46" fillId="13" borderId="0" xfId="0" applyFont="1" applyFill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right" vertical="center" wrapText="1"/>
      <protection hidden="1"/>
    </xf>
    <xf numFmtId="0" fontId="37" fillId="0" borderId="0" xfId="0" applyFont="1" applyAlignment="1">
      <alignment horizontal="center" vertical="center" wrapText="1"/>
    </xf>
    <xf numFmtId="0" fontId="31" fillId="17" borderId="0" xfId="0" applyFont="1" applyFill="1" applyBorder="1" applyAlignment="1" applyProtection="1">
      <alignment horizontal="center" vertical="center"/>
      <protection hidden="1"/>
    </xf>
    <xf numFmtId="6" fontId="32" fillId="0" borderId="0" xfId="0" applyNumberFormat="1" applyFont="1" applyFill="1" applyBorder="1" applyAlignment="1" applyProtection="1">
      <alignment horizontal="right" vertical="center"/>
      <protection hidden="1"/>
    </xf>
    <xf numFmtId="0" fontId="42" fillId="16" borderId="22" xfId="0" applyFont="1" applyFill="1" applyBorder="1" applyAlignment="1" applyProtection="1">
      <alignment horizontal="center" vertical="center"/>
      <protection hidden="1"/>
    </xf>
    <xf numFmtId="0" fontId="42" fillId="16" borderId="24" xfId="0" applyFont="1" applyFill="1" applyBorder="1" applyAlignment="1" applyProtection="1">
      <alignment horizontal="center" vertical="center"/>
      <protection hidden="1"/>
    </xf>
    <xf numFmtId="0" fontId="42" fillId="16" borderId="21" xfId="0" applyFont="1" applyFill="1" applyBorder="1" applyAlignment="1" applyProtection="1">
      <alignment horizontal="center" vertical="center"/>
      <protection hidden="1"/>
    </xf>
    <xf numFmtId="0" fontId="42" fillId="16" borderId="0" xfId="0" applyFont="1" applyFill="1" applyBorder="1" applyAlignment="1" applyProtection="1">
      <alignment horizontal="center" vertical="center"/>
      <protection hidden="1"/>
    </xf>
    <xf numFmtId="165" fontId="39" fillId="12" borderId="0" xfId="0" applyNumberFormat="1" applyFont="1" applyFill="1" applyBorder="1" applyAlignment="1" applyProtection="1">
      <alignment horizontal="center" vertical="center"/>
      <protection hidden="1"/>
    </xf>
    <xf numFmtId="0" fontId="39" fillId="12" borderId="0" xfId="0" applyFont="1" applyFill="1" applyBorder="1" applyAlignment="1" applyProtection="1">
      <alignment horizontal="center" vertical="center"/>
      <protection hidden="1"/>
    </xf>
    <xf numFmtId="0" fontId="47" fillId="12" borderId="71" xfId="0" applyFont="1" applyFill="1" applyBorder="1" applyAlignment="1" applyProtection="1">
      <alignment horizontal="center"/>
      <protection hidden="1"/>
    </xf>
    <xf numFmtId="0" fontId="39" fillId="12" borderId="0" xfId="0" applyFont="1" applyFill="1" applyAlignment="1">
      <alignment horizontal="center" vertical="center"/>
    </xf>
    <xf numFmtId="0" fontId="31" fillId="0" borderId="0" xfId="0" applyFont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7" fillId="3" borderId="0" xfId="0" applyFont="1" applyFill="1" applyBorder="1" applyAlignment="1" applyProtection="1">
      <alignment horizontal="center" vertical="center"/>
      <protection hidden="1"/>
    </xf>
    <xf numFmtId="165" fontId="11" fillId="0" borderId="0" xfId="0" applyNumberFormat="1" applyFont="1" applyBorder="1" applyAlignment="1" applyProtection="1">
      <alignment horizontal="center"/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26" fillId="3" borderId="1" xfId="0" applyFont="1" applyFill="1" applyBorder="1" applyAlignment="1" applyProtection="1">
      <alignment horizontal="center"/>
      <protection hidden="1"/>
    </xf>
    <xf numFmtId="0" fontId="22" fillId="6" borderId="1" xfId="0" applyFont="1" applyFill="1" applyBorder="1" applyAlignment="1" applyProtection="1">
      <alignment horizontal="left" vertical="center"/>
      <protection hidden="1"/>
    </xf>
    <xf numFmtId="0" fontId="22" fillId="2" borderId="1" xfId="0" applyFont="1" applyFill="1" applyBorder="1" applyAlignment="1" applyProtection="1">
      <alignment horizontal="left" vertical="center"/>
      <protection hidden="1"/>
    </xf>
    <xf numFmtId="0" fontId="17" fillId="0" borderId="17" xfId="0" applyFont="1" applyBorder="1" applyAlignment="1" applyProtection="1">
      <alignment horizontal="center"/>
      <protection hidden="1"/>
    </xf>
    <xf numFmtId="0" fontId="17" fillId="0" borderId="18" xfId="0" applyFont="1" applyBorder="1" applyAlignment="1" applyProtection="1">
      <alignment horizontal="center"/>
      <protection hidden="1"/>
    </xf>
    <xf numFmtId="0" fontId="17" fillId="0" borderId="19" xfId="0" applyFont="1" applyBorder="1" applyAlignment="1" applyProtection="1">
      <alignment horizontal="center"/>
      <protection hidden="1"/>
    </xf>
    <xf numFmtId="6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2" borderId="1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/>
      <protection hidden="1"/>
    </xf>
    <xf numFmtId="0" fontId="22" fillId="6" borderId="44" xfId="0" applyFont="1" applyFill="1" applyBorder="1" applyAlignment="1" applyProtection="1">
      <alignment horizontal="center" vertical="center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hidden="1"/>
    </xf>
    <xf numFmtId="9" fontId="22" fillId="2" borderId="42" xfId="0" applyNumberFormat="1" applyFont="1" applyFill="1" applyBorder="1" applyAlignment="1" applyProtection="1">
      <alignment horizontal="center" vertical="center"/>
      <protection hidden="1"/>
    </xf>
    <xf numFmtId="9" fontId="22" fillId="2" borderId="43" xfId="0" applyNumberFormat="1" applyFont="1" applyFill="1" applyBorder="1" applyAlignment="1" applyProtection="1">
      <alignment horizontal="center" vertical="center"/>
      <protection hidden="1"/>
    </xf>
    <xf numFmtId="0" fontId="22" fillId="2" borderId="41" xfId="0" applyFont="1" applyFill="1" applyBorder="1" applyAlignment="1" applyProtection="1">
      <alignment horizontal="center" vertical="center"/>
      <protection hidden="1"/>
    </xf>
    <xf numFmtId="6" fontId="22" fillId="6" borderId="1" xfId="0" applyNumberFormat="1" applyFont="1" applyFill="1" applyBorder="1" applyAlignment="1" applyProtection="1">
      <alignment horizontal="center" vertical="center"/>
      <protection hidden="1"/>
    </xf>
    <xf numFmtId="9" fontId="22" fillId="0" borderId="37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8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39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40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41" xfId="0" applyFont="1" applyFill="1" applyBorder="1" applyAlignment="1" applyProtection="1">
      <alignment horizontal="center" vertical="center"/>
      <protection hidden="1"/>
    </xf>
    <xf numFmtId="0" fontId="22" fillId="2" borderId="44" xfId="0" applyFont="1" applyFill="1" applyBorder="1" applyAlignment="1" applyProtection="1">
      <alignment horizontal="center" vertical="center"/>
      <protection hidden="1"/>
    </xf>
    <xf numFmtId="9" fontId="22" fillId="6" borderId="37" xfId="0" applyNumberFormat="1" applyFont="1" applyFill="1" applyBorder="1" applyAlignment="1" applyProtection="1">
      <alignment horizontal="center" vertical="center" shrinkToFit="1"/>
      <protection hidden="1"/>
    </xf>
    <xf numFmtId="9" fontId="22" fillId="6" borderId="38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5" xfId="0" applyFont="1" applyFill="1" applyBorder="1" applyAlignment="1" applyProtection="1">
      <alignment horizontal="left" vertical="center"/>
      <protection hidden="1"/>
    </xf>
    <xf numFmtId="0" fontId="22" fillId="0" borderId="36" xfId="0" applyFont="1" applyFill="1" applyBorder="1" applyAlignment="1" applyProtection="1">
      <alignment horizontal="left" vertical="center"/>
      <protection hidden="1"/>
    </xf>
    <xf numFmtId="0" fontId="22" fillId="0" borderId="35" xfId="0" applyFont="1" applyFill="1" applyBorder="1" applyAlignment="1" applyProtection="1">
      <alignment horizontal="center" vertical="center" shrinkToFit="1"/>
      <protection hidden="1"/>
    </xf>
    <xf numFmtId="0" fontId="22" fillId="0" borderId="36" xfId="0" applyFont="1" applyFill="1" applyBorder="1" applyAlignment="1" applyProtection="1">
      <alignment horizontal="center" vertical="center" shrinkToFit="1"/>
      <protection hidden="1"/>
    </xf>
    <xf numFmtId="9" fontId="22" fillId="2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left" vertical="center"/>
      <protection hidden="1"/>
    </xf>
    <xf numFmtId="9" fontId="22" fillId="0" borderId="37" xfId="0" applyNumberFormat="1" applyFont="1" applyFill="1" applyBorder="1" applyAlignment="1" applyProtection="1">
      <alignment horizontal="center" vertical="center" shrinkToFit="1"/>
      <protection hidden="1"/>
    </xf>
    <xf numFmtId="9" fontId="22" fillId="0" borderId="38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7" xfId="0" applyFont="1" applyFill="1" applyBorder="1" applyAlignment="1" applyProtection="1">
      <alignment horizontal="left" vertical="center" wrapText="1"/>
      <protection hidden="1"/>
    </xf>
    <xf numFmtId="0" fontId="22" fillId="0" borderId="38" xfId="0" applyFont="1" applyFill="1" applyBorder="1" applyAlignment="1" applyProtection="1">
      <alignment horizontal="left" vertical="center" wrapText="1"/>
      <protection hidden="1"/>
    </xf>
    <xf numFmtId="0" fontId="22" fillId="0" borderId="39" xfId="0" applyFont="1" applyFill="1" applyBorder="1" applyAlignment="1" applyProtection="1">
      <alignment horizontal="left" vertical="center" wrapText="1"/>
      <protection hidden="1"/>
    </xf>
    <xf numFmtId="0" fontId="22" fillId="0" borderId="40" xfId="0" applyFont="1" applyFill="1" applyBorder="1" applyAlignment="1" applyProtection="1">
      <alignment horizontal="left" vertical="center" wrapText="1"/>
      <protection hidden="1"/>
    </xf>
    <xf numFmtId="9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right" vertical="center" wrapText="1" shrinkToFit="1"/>
      <protection hidden="1"/>
    </xf>
    <xf numFmtId="0" fontId="42" fillId="18" borderId="21" xfId="0" applyFont="1" applyFill="1" applyBorder="1" applyAlignment="1" applyProtection="1">
      <alignment horizontal="center" vertical="center"/>
      <protection hidden="1"/>
    </xf>
    <xf numFmtId="0" fontId="42" fillId="18" borderId="0" xfId="0" applyFont="1" applyFill="1" applyBorder="1" applyAlignment="1" applyProtection="1">
      <alignment horizontal="center" vertical="center"/>
      <protection hidden="1"/>
    </xf>
    <xf numFmtId="0" fontId="42" fillId="18" borderId="22" xfId="0" applyFont="1" applyFill="1" applyBorder="1" applyAlignment="1" applyProtection="1">
      <alignment horizontal="center" vertical="center"/>
      <protection hidden="1"/>
    </xf>
    <xf numFmtId="0" fontId="42" fillId="18" borderId="24" xfId="0" applyFont="1" applyFill="1" applyBorder="1" applyAlignment="1" applyProtection="1">
      <alignment horizontal="center" vertical="center"/>
      <protection hidden="1"/>
    </xf>
    <xf numFmtId="0" fontId="38" fillId="12" borderId="0" xfId="0" applyFont="1" applyFill="1" applyAlignment="1" applyProtection="1">
      <alignment horizontal="center" vertical="center"/>
      <protection hidden="1"/>
    </xf>
    <xf numFmtId="165" fontId="39" fillId="12" borderId="0" xfId="0" applyNumberFormat="1" applyFont="1" applyFill="1" applyAlignment="1" applyProtection="1">
      <alignment horizontal="center" vertical="center"/>
      <protection hidden="1"/>
    </xf>
    <xf numFmtId="0" fontId="38" fillId="12" borderId="0" xfId="0" applyFont="1" applyFill="1" applyAlignment="1" applyProtection="1">
      <alignment horizontal="center"/>
      <protection hidden="1"/>
    </xf>
    <xf numFmtId="0" fontId="37" fillId="0" borderId="0" xfId="0" applyFont="1" applyAlignment="1">
      <alignment horizontal="left" vertical="center" wrapText="1"/>
    </xf>
    <xf numFmtId="0" fontId="42" fillId="12" borderId="17" xfId="0" applyFont="1" applyFill="1" applyBorder="1" applyAlignment="1" applyProtection="1">
      <alignment horizontal="center" vertical="center"/>
      <protection hidden="1"/>
    </xf>
    <xf numFmtId="0" fontId="42" fillId="12" borderId="18" xfId="0" applyFont="1" applyFill="1" applyBorder="1" applyAlignment="1" applyProtection="1">
      <alignment horizontal="center" vertical="center"/>
      <protection hidden="1"/>
    </xf>
    <xf numFmtId="0" fontId="42" fillId="12" borderId="19" xfId="0" applyFont="1" applyFill="1" applyBorder="1" applyAlignment="1" applyProtection="1">
      <alignment horizontal="center" vertical="center"/>
      <protection hidden="1"/>
    </xf>
    <xf numFmtId="0" fontId="42" fillId="12" borderId="50" xfId="0" applyFont="1" applyFill="1" applyBorder="1" applyAlignment="1" applyProtection="1">
      <alignment horizontal="center"/>
      <protection hidden="1"/>
    </xf>
    <xf numFmtId="0" fontId="42" fillId="12" borderId="53" xfId="0" applyFont="1" applyFill="1" applyBorder="1" applyAlignment="1" applyProtection="1">
      <alignment horizontal="center"/>
      <protection hidden="1"/>
    </xf>
    <xf numFmtId="44" fontId="35" fillId="0" borderId="45" xfId="0" applyNumberFormat="1" applyFont="1" applyBorder="1" applyAlignment="1" applyProtection="1">
      <alignment horizontal="left" vertical="center"/>
      <protection hidden="1"/>
    </xf>
    <xf numFmtId="44" fontId="35" fillId="0" borderId="46" xfId="0" applyNumberFormat="1" applyFont="1" applyBorder="1" applyAlignment="1" applyProtection="1">
      <alignment horizontal="left" vertical="center"/>
      <protection hidden="1"/>
    </xf>
    <xf numFmtId="44" fontId="35" fillId="14" borderId="45" xfId="0" applyNumberFormat="1" applyFont="1" applyFill="1" applyBorder="1" applyAlignment="1" applyProtection="1">
      <alignment horizontal="left" vertical="center"/>
      <protection hidden="1"/>
    </xf>
    <xf numFmtId="44" fontId="35" fillId="14" borderId="46" xfId="0" applyNumberFormat="1" applyFont="1" applyFill="1" applyBorder="1" applyAlignment="1" applyProtection="1">
      <alignment horizontal="left" vertical="center"/>
      <protection hidden="1"/>
    </xf>
    <xf numFmtId="0" fontId="42" fillId="12" borderId="51" xfId="0" applyFont="1" applyFill="1" applyBorder="1" applyAlignment="1" applyProtection="1">
      <alignment horizontal="center"/>
      <protection hidden="1"/>
    </xf>
    <xf numFmtId="0" fontId="42" fillId="12" borderId="52" xfId="0" applyFont="1" applyFill="1" applyBorder="1" applyAlignment="1" applyProtection="1">
      <alignment horizontal="center"/>
      <protection hidden="1"/>
    </xf>
    <xf numFmtId="44" fontId="48" fillId="14" borderId="0" xfId="0" applyNumberFormat="1" applyFont="1" applyFill="1" applyBorder="1" applyAlignment="1" applyProtection="1">
      <alignment horizontal="left" vertical="center"/>
      <protection hidden="1"/>
    </xf>
    <xf numFmtId="0" fontId="42" fillId="12" borderId="69" xfId="0" applyFont="1" applyFill="1" applyBorder="1" applyAlignment="1" applyProtection="1">
      <alignment horizontal="center" vertical="center"/>
      <protection hidden="1"/>
    </xf>
    <xf numFmtId="0" fontId="42" fillId="12" borderId="70" xfId="0" applyFont="1" applyFill="1" applyBorder="1" applyAlignment="1" applyProtection="1">
      <alignment horizontal="center" vertical="center"/>
      <protection hidden="1"/>
    </xf>
    <xf numFmtId="0" fontId="20" fillId="0" borderId="3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20" fillId="0" borderId="31" xfId="0" applyFont="1" applyFill="1" applyBorder="1" applyAlignment="1" applyProtection="1">
      <alignment horizontal="center"/>
    </xf>
    <xf numFmtId="0" fontId="20" fillId="0" borderId="25" xfId="0" applyFont="1" applyFill="1" applyBorder="1" applyAlignment="1" applyProtection="1">
      <alignment horizontal="center"/>
    </xf>
    <xf numFmtId="0" fontId="18" fillId="0" borderId="26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/>
    </xf>
    <xf numFmtId="0" fontId="18" fillId="0" borderId="25" xfId="0" applyFont="1" applyFill="1" applyBorder="1" applyAlignment="1" applyProtection="1">
      <alignment horizontal="center"/>
    </xf>
    <xf numFmtId="0" fontId="20" fillId="0" borderId="26" xfId="0" applyFont="1" applyFill="1" applyBorder="1" applyAlignment="1" applyProtection="1">
      <alignment horizontal="center"/>
    </xf>
    <xf numFmtId="0" fontId="18" fillId="7" borderId="47" xfId="0" applyFont="1" applyFill="1" applyBorder="1" applyAlignment="1" applyProtection="1">
      <alignment horizontal="center"/>
    </xf>
    <xf numFmtId="0" fontId="18" fillId="7" borderId="48" xfId="0" applyFont="1" applyFill="1" applyBorder="1" applyAlignment="1" applyProtection="1">
      <alignment horizontal="center"/>
    </xf>
    <xf numFmtId="0" fontId="18" fillId="7" borderId="49" xfId="0" applyFont="1" applyFill="1" applyBorder="1" applyAlignment="1" applyProtection="1">
      <alignment horizontal="center"/>
    </xf>
    <xf numFmtId="0" fontId="18" fillId="8" borderId="47" xfId="0" applyFont="1" applyFill="1" applyBorder="1" applyAlignment="1" applyProtection="1">
      <alignment horizontal="center"/>
    </xf>
    <xf numFmtId="0" fontId="18" fillId="8" borderId="48" xfId="0" applyFont="1" applyFill="1" applyBorder="1" applyAlignment="1" applyProtection="1">
      <alignment horizontal="center"/>
    </xf>
    <xf numFmtId="0" fontId="18" fillId="8" borderId="49" xfId="0" applyFont="1" applyFill="1" applyBorder="1" applyAlignment="1" applyProtection="1">
      <alignment horizontal="center"/>
    </xf>
    <xf numFmtId="0" fontId="18" fillId="8" borderId="26" xfId="0" applyFont="1" applyFill="1" applyBorder="1" applyAlignment="1" applyProtection="1">
      <alignment horizontal="center"/>
    </xf>
    <xf numFmtId="0" fontId="18" fillId="8" borderId="0" xfId="0" applyFont="1" applyFill="1" applyBorder="1" applyAlignment="1" applyProtection="1">
      <alignment horizontal="center"/>
    </xf>
    <xf numFmtId="0" fontId="18" fillId="8" borderId="25" xfId="0" applyFont="1" applyFill="1" applyBorder="1" applyAlignment="1" applyProtection="1">
      <alignment horizontal="center"/>
    </xf>
    <xf numFmtId="0" fontId="20" fillId="8" borderId="26" xfId="0" applyFont="1" applyFill="1" applyBorder="1" applyAlignment="1" applyProtection="1">
      <alignment horizontal="center"/>
    </xf>
    <xf numFmtId="0" fontId="20" fillId="8" borderId="0" xfId="0" applyFont="1" applyFill="1" applyBorder="1" applyAlignment="1" applyProtection="1">
      <alignment horizontal="center"/>
    </xf>
  </cellXfs>
  <cellStyles count="438">
    <cellStyle name="Comma 2" xfId="362" xr:uid="{00000000-0005-0000-0000-000000000000}"/>
    <cellStyle name="Comma 2 10" xfId="29" xr:uid="{00000000-0005-0000-0000-000001000000}"/>
    <cellStyle name="Comma 2 100" xfId="296" xr:uid="{00000000-0005-0000-0000-000002000000}"/>
    <cellStyle name="Comma 2 101" xfId="299" xr:uid="{00000000-0005-0000-0000-000003000000}"/>
    <cellStyle name="Comma 2 102" xfId="302" xr:uid="{00000000-0005-0000-0000-000004000000}"/>
    <cellStyle name="Comma 2 103" xfId="305" xr:uid="{00000000-0005-0000-0000-000005000000}"/>
    <cellStyle name="Comma 2 104" xfId="308" xr:uid="{00000000-0005-0000-0000-000006000000}"/>
    <cellStyle name="Comma 2 105" xfId="311" xr:uid="{00000000-0005-0000-0000-000007000000}"/>
    <cellStyle name="Comma 2 106" xfId="314" xr:uid="{00000000-0005-0000-0000-000008000000}"/>
    <cellStyle name="Comma 2 107" xfId="317" xr:uid="{00000000-0005-0000-0000-000009000000}"/>
    <cellStyle name="Comma 2 108" xfId="320" xr:uid="{00000000-0005-0000-0000-00000A000000}"/>
    <cellStyle name="Comma 2 109" xfId="323" xr:uid="{00000000-0005-0000-0000-00000B000000}"/>
    <cellStyle name="Comma 2 11" xfId="32" xr:uid="{00000000-0005-0000-0000-00000C000000}"/>
    <cellStyle name="Comma 2 110" xfId="326" xr:uid="{00000000-0005-0000-0000-00000D000000}"/>
    <cellStyle name="Comma 2 111" xfId="329" xr:uid="{00000000-0005-0000-0000-00000E000000}"/>
    <cellStyle name="Comma 2 112" xfId="332" xr:uid="{00000000-0005-0000-0000-00000F000000}"/>
    <cellStyle name="Comma 2 113" xfId="335" xr:uid="{00000000-0005-0000-0000-000010000000}"/>
    <cellStyle name="Comma 2 114" xfId="338" xr:uid="{00000000-0005-0000-0000-000011000000}"/>
    <cellStyle name="Comma 2 115" xfId="341" xr:uid="{00000000-0005-0000-0000-000012000000}"/>
    <cellStyle name="Comma 2 116" xfId="344" xr:uid="{00000000-0005-0000-0000-000013000000}"/>
    <cellStyle name="Comma 2 117" xfId="347" xr:uid="{00000000-0005-0000-0000-000014000000}"/>
    <cellStyle name="Comma 2 118" xfId="350" xr:uid="{00000000-0005-0000-0000-000015000000}"/>
    <cellStyle name="Comma 2 119" xfId="353" xr:uid="{00000000-0005-0000-0000-000016000000}"/>
    <cellStyle name="Comma 2 12" xfId="35" xr:uid="{00000000-0005-0000-0000-000017000000}"/>
    <cellStyle name="Comma 2 120" xfId="356" xr:uid="{00000000-0005-0000-0000-000018000000}"/>
    <cellStyle name="Comma 2 13" xfId="38" xr:uid="{00000000-0005-0000-0000-000019000000}"/>
    <cellStyle name="Comma 2 14" xfId="41" xr:uid="{00000000-0005-0000-0000-00001A000000}"/>
    <cellStyle name="Comma 2 15" xfId="44" xr:uid="{00000000-0005-0000-0000-00001B000000}"/>
    <cellStyle name="Comma 2 16" xfId="47" xr:uid="{00000000-0005-0000-0000-00001C000000}"/>
    <cellStyle name="Comma 2 17" xfId="50" xr:uid="{00000000-0005-0000-0000-00001D000000}"/>
    <cellStyle name="Comma 2 18" xfId="53" xr:uid="{00000000-0005-0000-0000-00001E000000}"/>
    <cellStyle name="Comma 2 19" xfId="56" xr:uid="{00000000-0005-0000-0000-00001F000000}"/>
    <cellStyle name="Comma 2 2" xfId="5" xr:uid="{00000000-0005-0000-0000-000020000000}"/>
    <cellStyle name="Comma 2 20" xfId="59" xr:uid="{00000000-0005-0000-0000-000021000000}"/>
    <cellStyle name="Comma 2 21" xfId="62" xr:uid="{00000000-0005-0000-0000-000022000000}"/>
    <cellStyle name="Comma 2 22" xfId="65" xr:uid="{00000000-0005-0000-0000-000023000000}"/>
    <cellStyle name="Comma 2 23" xfId="68" xr:uid="{00000000-0005-0000-0000-000024000000}"/>
    <cellStyle name="Comma 2 24" xfId="71" xr:uid="{00000000-0005-0000-0000-000025000000}"/>
    <cellStyle name="Comma 2 25" xfId="74" xr:uid="{00000000-0005-0000-0000-000026000000}"/>
    <cellStyle name="Comma 2 26" xfId="77" xr:uid="{00000000-0005-0000-0000-000027000000}"/>
    <cellStyle name="Comma 2 27" xfId="80" xr:uid="{00000000-0005-0000-0000-000028000000}"/>
    <cellStyle name="Comma 2 28" xfId="83" xr:uid="{00000000-0005-0000-0000-000029000000}"/>
    <cellStyle name="Comma 2 29" xfId="86" xr:uid="{00000000-0005-0000-0000-00002A000000}"/>
    <cellStyle name="Comma 2 3" xfId="8" xr:uid="{00000000-0005-0000-0000-00002B000000}"/>
    <cellStyle name="Comma 2 30" xfId="89" xr:uid="{00000000-0005-0000-0000-00002C000000}"/>
    <cellStyle name="Comma 2 31" xfId="92" xr:uid="{00000000-0005-0000-0000-00002D000000}"/>
    <cellStyle name="Comma 2 32" xfId="95" xr:uid="{00000000-0005-0000-0000-00002E000000}"/>
    <cellStyle name="Comma 2 33" xfId="98" xr:uid="{00000000-0005-0000-0000-00002F000000}"/>
    <cellStyle name="Comma 2 34" xfId="101" xr:uid="{00000000-0005-0000-0000-000030000000}"/>
    <cellStyle name="Comma 2 35" xfId="104" xr:uid="{00000000-0005-0000-0000-000031000000}"/>
    <cellStyle name="Comma 2 36" xfId="107" xr:uid="{00000000-0005-0000-0000-000032000000}"/>
    <cellStyle name="Comma 2 37" xfId="110" xr:uid="{00000000-0005-0000-0000-000033000000}"/>
    <cellStyle name="Comma 2 38" xfId="113" xr:uid="{00000000-0005-0000-0000-000034000000}"/>
    <cellStyle name="Comma 2 39" xfId="116" xr:uid="{00000000-0005-0000-0000-000035000000}"/>
    <cellStyle name="Comma 2 4" xfId="11" xr:uid="{00000000-0005-0000-0000-000036000000}"/>
    <cellStyle name="Comma 2 40" xfId="119" xr:uid="{00000000-0005-0000-0000-000037000000}"/>
    <cellStyle name="Comma 2 41" xfId="122" xr:uid="{00000000-0005-0000-0000-000038000000}"/>
    <cellStyle name="Comma 2 42" xfId="125" xr:uid="{00000000-0005-0000-0000-000039000000}"/>
    <cellStyle name="Comma 2 43" xfId="128" xr:uid="{00000000-0005-0000-0000-00003A000000}"/>
    <cellStyle name="Comma 2 44" xfId="131" xr:uid="{00000000-0005-0000-0000-00003B000000}"/>
    <cellStyle name="Comma 2 45" xfId="134" xr:uid="{00000000-0005-0000-0000-00003C000000}"/>
    <cellStyle name="Comma 2 46" xfId="137" xr:uid="{00000000-0005-0000-0000-00003D000000}"/>
    <cellStyle name="Comma 2 47" xfId="140" xr:uid="{00000000-0005-0000-0000-00003E000000}"/>
    <cellStyle name="Comma 2 48" xfId="143" xr:uid="{00000000-0005-0000-0000-00003F000000}"/>
    <cellStyle name="Comma 2 49" xfId="146" xr:uid="{00000000-0005-0000-0000-000040000000}"/>
    <cellStyle name="Comma 2 5" xfId="14" xr:uid="{00000000-0005-0000-0000-000041000000}"/>
    <cellStyle name="Comma 2 50" xfId="149" xr:uid="{00000000-0005-0000-0000-000042000000}"/>
    <cellStyle name="Comma 2 51" xfId="152" xr:uid="{00000000-0005-0000-0000-000043000000}"/>
    <cellStyle name="Comma 2 52" xfId="154" xr:uid="{00000000-0005-0000-0000-000044000000}"/>
    <cellStyle name="Comma 2 53" xfId="156" xr:uid="{00000000-0005-0000-0000-000045000000}"/>
    <cellStyle name="Comma 2 54" xfId="159" xr:uid="{00000000-0005-0000-0000-000046000000}"/>
    <cellStyle name="Comma 2 55" xfId="162" xr:uid="{00000000-0005-0000-0000-000047000000}"/>
    <cellStyle name="Comma 2 56" xfId="165" xr:uid="{00000000-0005-0000-0000-000048000000}"/>
    <cellStyle name="Comma 2 57" xfId="168" xr:uid="{00000000-0005-0000-0000-000049000000}"/>
    <cellStyle name="Comma 2 58" xfId="171" xr:uid="{00000000-0005-0000-0000-00004A000000}"/>
    <cellStyle name="Comma 2 59" xfId="174" xr:uid="{00000000-0005-0000-0000-00004B000000}"/>
    <cellStyle name="Comma 2 6" xfId="17" xr:uid="{00000000-0005-0000-0000-00004C000000}"/>
    <cellStyle name="Comma 2 60" xfId="177" xr:uid="{00000000-0005-0000-0000-00004D000000}"/>
    <cellStyle name="Comma 2 61" xfId="180" xr:uid="{00000000-0005-0000-0000-00004E000000}"/>
    <cellStyle name="Comma 2 62" xfId="183" xr:uid="{00000000-0005-0000-0000-00004F000000}"/>
    <cellStyle name="Comma 2 63" xfId="186" xr:uid="{00000000-0005-0000-0000-000050000000}"/>
    <cellStyle name="Comma 2 64" xfId="188" xr:uid="{00000000-0005-0000-0000-000051000000}"/>
    <cellStyle name="Comma 2 65" xfId="191" xr:uid="{00000000-0005-0000-0000-000052000000}"/>
    <cellStyle name="Comma 2 66" xfId="194" xr:uid="{00000000-0005-0000-0000-000053000000}"/>
    <cellStyle name="Comma 2 67" xfId="197" xr:uid="{00000000-0005-0000-0000-000054000000}"/>
    <cellStyle name="Comma 2 68" xfId="200" xr:uid="{00000000-0005-0000-0000-000055000000}"/>
    <cellStyle name="Comma 2 69" xfId="203" xr:uid="{00000000-0005-0000-0000-000056000000}"/>
    <cellStyle name="Comma 2 7" xfId="20" xr:uid="{00000000-0005-0000-0000-000057000000}"/>
    <cellStyle name="Comma 2 70" xfId="206" xr:uid="{00000000-0005-0000-0000-000058000000}"/>
    <cellStyle name="Comma 2 71" xfId="209" xr:uid="{00000000-0005-0000-0000-000059000000}"/>
    <cellStyle name="Comma 2 72" xfId="212" xr:uid="{00000000-0005-0000-0000-00005A000000}"/>
    <cellStyle name="Comma 2 73" xfId="215" xr:uid="{00000000-0005-0000-0000-00005B000000}"/>
    <cellStyle name="Comma 2 74" xfId="218" xr:uid="{00000000-0005-0000-0000-00005C000000}"/>
    <cellStyle name="Comma 2 75" xfId="221" xr:uid="{00000000-0005-0000-0000-00005D000000}"/>
    <cellStyle name="Comma 2 76" xfId="224" xr:uid="{00000000-0005-0000-0000-00005E000000}"/>
    <cellStyle name="Comma 2 77" xfId="227" xr:uid="{00000000-0005-0000-0000-00005F000000}"/>
    <cellStyle name="Comma 2 78" xfId="230" xr:uid="{00000000-0005-0000-0000-000060000000}"/>
    <cellStyle name="Comma 2 79" xfId="233" xr:uid="{00000000-0005-0000-0000-000061000000}"/>
    <cellStyle name="Comma 2 8" xfId="23" xr:uid="{00000000-0005-0000-0000-000062000000}"/>
    <cellStyle name="Comma 2 80" xfId="236" xr:uid="{00000000-0005-0000-0000-000063000000}"/>
    <cellStyle name="Comma 2 81" xfId="239" xr:uid="{00000000-0005-0000-0000-000064000000}"/>
    <cellStyle name="Comma 2 82" xfId="242" xr:uid="{00000000-0005-0000-0000-000065000000}"/>
    <cellStyle name="Comma 2 83" xfId="245" xr:uid="{00000000-0005-0000-0000-000066000000}"/>
    <cellStyle name="Comma 2 84" xfId="248" xr:uid="{00000000-0005-0000-0000-000067000000}"/>
    <cellStyle name="Comma 2 85" xfId="251" xr:uid="{00000000-0005-0000-0000-000068000000}"/>
    <cellStyle name="Comma 2 86" xfId="254" xr:uid="{00000000-0005-0000-0000-000069000000}"/>
    <cellStyle name="Comma 2 87" xfId="257" xr:uid="{00000000-0005-0000-0000-00006A000000}"/>
    <cellStyle name="Comma 2 88" xfId="260" xr:uid="{00000000-0005-0000-0000-00006B000000}"/>
    <cellStyle name="Comma 2 89" xfId="263" xr:uid="{00000000-0005-0000-0000-00006C000000}"/>
    <cellStyle name="Comma 2 9" xfId="26" xr:uid="{00000000-0005-0000-0000-00006D000000}"/>
    <cellStyle name="Comma 2 90" xfId="266" xr:uid="{00000000-0005-0000-0000-00006E000000}"/>
    <cellStyle name="Comma 2 91" xfId="269" xr:uid="{00000000-0005-0000-0000-00006F000000}"/>
    <cellStyle name="Comma 2 92" xfId="272" xr:uid="{00000000-0005-0000-0000-000070000000}"/>
    <cellStyle name="Comma 2 93" xfId="275" xr:uid="{00000000-0005-0000-0000-000071000000}"/>
    <cellStyle name="Comma 2 94" xfId="278" xr:uid="{00000000-0005-0000-0000-000072000000}"/>
    <cellStyle name="Comma 2 95" xfId="281" xr:uid="{00000000-0005-0000-0000-000073000000}"/>
    <cellStyle name="Comma 2 96" xfId="284" xr:uid="{00000000-0005-0000-0000-000074000000}"/>
    <cellStyle name="Comma 2 97" xfId="287" xr:uid="{00000000-0005-0000-0000-000075000000}"/>
    <cellStyle name="Comma 2 98" xfId="290" xr:uid="{00000000-0005-0000-0000-000076000000}"/>
    <cellStyle name="Comma 2 99" xfId="293" xr:uid="{00000000-0005-0000-0000-000077000000}"/>
    <cellStyle name="Comma 3" xfId="360" xr:uid="{00000000-0005-0000-0000-000078000000}"/>
    <cellStyle name="Comma 4" xfId="365" xr:uid="{00000000-0005-0000-0000-000079000000}"/>
    <cellStyle name="Comma 5" xfId="369" xr:uid="{00000000-0005-0000-0000-00007A000000}"/>
    <cellStyle name="Comma 6" xfId="372" xr:uid="{00000000-0005-0000-0000-00007B000000}"/>
    <cellStyle name="Comma 7" xfId="375" xr:uid="{00000000-0005-0000-0000-00007C000000}"/>
    <cellStyle name="Comma 8" xfId="378" xr:uid="{00000000-0005-0000-0000-00007D000000}"/>
    <cellStyle name="Currency" xfId="1" builtinId="4"/>
    <cellStyle name="Currency 10" xfId="25" xr:uid="{00000000-0005-0000-0000-00007E000000}"/>
    <cellStyle name="Currency 100" xfId="292" xr:uid="{00000000-0005-0000-0000-00007F000000}"/>
    <cellStyle name="Currency 101" xfId="295" xr:uid="{00000000-0005-0000-0000-000080000000}"/>
    <cellStyle name="Currency 102" xfId="298" xr:uid="{00000000-0005-0000-0000-000081000000}"/>
    <cellStyle name="Currency 103" xfId="301" xr:uid="{00000000-0005-0000-0000-000082000000}"/>
    <cellStyle name="Currency 104" xfId="304" xr:uid="{00000000-0005-0000-0000-000083000000}"/>
    <cellStyle name="Currency 105" xfId="307" xr:uid="{00000000-0005-0000-0000-000084000000}"/>
    <cellStyle name="Currency 106" xfId="310" xr:uid="{00000000-0005-0000-0000-000085000000}"/>
    <cellStyle name="Currency 107" xfId="313" xr:uid="{00000000-0005-0000-0000-000086000000}"/>
    <cellStyle name="Currency 108" xfId="316" xr:uid="{00000000-0005-0000-0000-000087000000}"/>
    <cellStyle name="Currency 109" xfId="319" xr:uid="{00000000-0005-0000-0000-000088000000}"/>
    <cellStyle name="Currency 11" xfId="28" xr:uid="{00000000-0005-0000-0000-000089000000}"/>
    <cellStyle name="Currency 110" xfId="322" xr:uid="{00000000-0005-0000-0000-00008A000000}"/>
    <cellStyle name="Currency 111" xfId="325" xr:uid="{00000000-0005-0000-0000-00008B000000}"/>
    <cellStyle name="Currency 112" xfId="328" xr:uid="{00000000-0005-0000-0000-00008C000000}"/>
    <cellStyle name="Currency 113" xfId="331" xr:uid="{00000000-0005-0000-0000-00008D000000}"/>
    <cellStyle name="Currency 114" xfId="334" xr:uid="{00000000-0005-0000-0000-00008E000000}"/>
    <cellStyle name="Currency 115" xfId="337" xr:uid="{00000000-0005-0000-0000-00008F000000}"/>
    <cellStyle name="Currency 116" xfId="340" xr:uid="{00000000-0005-0000-0000-000090000000}"/>
    <cellStyle name="Currency 117" xfId="343" xr:uid="{00000000-0005-0000-0000-000091000000}"/>
    <cellStyle name="Currency 118" xfId="346" xr:uid="{00000000-0005-0000-0000-000092000000}"/>
    <cellStyle name="Currency 119" xfId="349" xr:uid="{00000000-0005-0000-0000-000093000000}"/>
    <cellStyle name="Currency 12" xfId="31" xr:uid="{00000000-0005-0000-0000-000094000000}"/>
    <cellStyle name="Currency 120" xfId="352" xr:uid="{00000000-0005-0000-0000-000095000000}"/>
    <cellStyle name="Currency 121" xfId="355" xr:uid="{00000000-0005-0000-0000-000096000000}"/>
    <cellStyle name="Currency 122" xfId="373" xr:uid="{00000000-0005-0000-0000-000097000000}"/>
    <cellStyle name="Currency 13" xfId="34" xr:uid="{00000000-0005-0000-0000-000098000000}"/>
    <cellStyle name="Currency 14" xfId="37" xr:uid="{00000000-0005-0000-0000-000099000000}"/>
    <cellStyle name="Currency 15" xfId="40" xr:uid="{00000000-0005-0000-0000-00009A000000}"/>
    <cellStyle name="Currency 16" xfId="43" xr:uid="{00000000-0005-0000-0000-00009B000000}"/>
    <cellStyle name="Currency 17" xfId="46" xr:uid="{00000000-0005-0000-0000-00009C000000}"/>
    <cellStyle name="Currency 18" xfId="49" xr:uid="{00000000-0005-0000-0000-00009D000000}"/>
    <cellStyle name="Currency 19" xfId="52" xr:uid="{00000000-0005-0000-0000-00009E000000}"/>
    <cellStyle name="Currency 2" xfId="4" xr:uid="{00000000-0005-0000-0000-00009F000000}"/>
    <cellStyle name="Currency 20" xfId="55" xr:uid="{00000000-0005-0000-0000-0000A0000000}"/>
    <cellStyle name="Currency 21" xfId="58" xr:uid="{00000000-0005-0000-0000-0000A1000000}"/>
    <cellStyle name="Currency 22" xfId="61" xr:uid="{00000000-0005-0000-0000-0000A2000000}"/>
    <cellStyle name="Currency 23" xfId="64" xr:uid="{00000000-0005-0000-0000-0000A3000000}"/>
    <cellStyle name="Currency 24" xfId="67" xr:uid="{00000000-0005-0000-0000-0000A4000000}"/>
    <cellStyle name="Currency 25" xfId="70" xr:uid="{00000000-0005-0000-0000-0000A5000000}"/>
    <cellStyle name="Currency 26" xfId="73" xr:uid="{00000000-0005-0000-0000-0000A6000000}"/>
    <cellStyle name="Currency 27" xfId="76" xr:uid="{00000000-0005-0000-0000-0000A7000000}"/>
    <cellStyle name="Currency 28" xfId="79" xr:uid="{00000000-0005-0000-0000-0000A8000000}"/>
    <cellStyle name="Currency 29" xfId="82" xr:uid="{00000000-0005-0000-0000-0000A9000000}"/>
    <cellStyle name="Currency 3" xfId="2" xr:uid="{00000000-0005-0000-0000-0000AA000000}"/>
    <cellStyle name="Currency 30" xfId="85" xr:uid="{00000000-0005-0000-0000-0000AB000000}"/>
    <cellStyle name="Currency 31" xfId="88" xr:uid="{00000000-0005-0000-0000-0000AC000000}"/>
    <cellStyle name="Currency 32" xfId="91" xr:uid="{00000000-0005-0000-0000-0000AD000000}"/>
    <cellStyle name="Currency 33" xfId="94" xr:uid="{00000000-0005-0000-0000-0000AE000000}"/>
    <cellStyle name="Currency 34" xfId="97" xr:uid="{00000000-0005-0000-0000-0000AF000000}"/>
    <cellStyle name="Currency 35" xfId="100" xr:uid="{00000000-0005-0000-0000-0000B0000000}"/>
    <cellStyle name="Currency 36" xfId="103" xr:uid="{00000000-0005-0000-0000-0000B1000000}"/>
    <cellStyle name="Currency 37" xfId="106" xr:uid="{00000000-0005-0000-0000-0000B2000000}"/>
    <cellStyle name="Currency 38" xfId="109" xr:uid="{00000000-0005-0000-0000-0000B3000000}"/>
    <cellStyle name="Currency 39" xfId="112" xr:uid="{00000000-0005-0000-0000-0000B4000000}"/>
    <cellStyle name="Currency 4" xfId="7" xr:uid="{00000000-0005-0000-0000-0000B5000000}"/>
    <cellStyle name="Currency 40" xfId="115" xr:uid="{00000000-0005-0000-0000-0000B6000000}"/>
    <cellStyle name="Currency 41" xfId="118" xr:uid="{00000000-0005-0000-0000-0000B7000000}"/>
    <cellStyle name="Currency 42" xfId="121" xr:uid="{00000000-0005-0000-0000-0000B8000000}"/>
    <cellStyle name="Currency 43" xfId="124" xr:uid="{00000000-0005-0000-0000-0000B9000000}"/>
    <cellStyle name="Currency 44" xfId="127" xr:uid="{00000000-0005-0000-0000-0000BA000000}"/>
    <cellStyle name="Currency 45" xfId="130" xr:uid="{00000000-0005-0000-0000-0000BB000000}"/>
    <cellStyle name="Currency 46" xfId="133" xr:uid="{00000000-0005-0000-0000-0000BC000000}"/>
    <cellStyle name="Currency 47" xfId="136" xr:uid="{00000000-0005-0000-0000-0000BD000000}"/>
    <cellStyle name="Currency 48" xfId="139" xr:uid="{00000000-0005-0000-0000-0000BE000000}"/>
    <cellStyle name="Currency 49" xfId="142" xr:uid="{00000000-0005-0000-0000-0000BF000000}"/>
    <cellStyle name="Currency 5" xfId="10" xr:uid="{00000000-0005-0000-0000-0000C0000000}"/>
    <cellStyle name="Currency 50" xfId="145" xr:uid="{00000000-0005-0000-0000-0000C1000000}"/>
    <cellStyle name="Currency 51" xfId="148" xr:uid="{00000000-0005-0000-0000-0000C2000000}"/>
    <cellStyle name="Currency 52" xfId="151" xr:uid="{00000000-0005-0000-0000-0000C3000000}"/>
    <cellStyle name="Currency 53" xfId="361" xr:uid="{00000000-0005-0000-0000-0000C4000000}"/>
    <cellStyle name="Currency 54" xfId="366" xr:uid="{00000000-0005-0000-0000-0000C5000000}"/>
    <cellStyle name="Currency 55" xfId="158" xr:uid="{00000000-0005-0000-0000-0000C6000000}"/>
    <cellStyle name="Currency 56" xfId="161" xr:uid="{00000000-0005-0000-0000-0000C7000000}"/>
    <cellStyle name="Currency 57" xfId="164" xr:uid="{00000000-0005-0000-0000-0000C8000000}"/>
    <cellStyle name="Currency 58" xfId="167" xr:uid="{00000000-0005-0000-0000-0000C9000000}"/>
    <cellStyle name="Currency 59" xfId="170" xr:uid="{00000000-0005-0000-0000-0000CA000000}"/>
    <cellStyle name="Currency 6" xfId="13" xr:uid="{00000000-0005-0000-0000-0000CB000000}"/>
    <cellStyle name="Currency 60" xfId="173" xr:uid="{00000000-0005-0000-0000-0000CC000000}"/>
    <cellStyle name="Currency 61" xfId="176" xr:uid="{00000000-0005-0000-0000-0000CD000000}"/>
    <cellStyle name="Currency 62" xfId="179" xr:uid="{00000000-0005-0000-0000-0000CE000000}"/>
    <cellStyle name="Currency 63" xfId="182" xr:uid="{00000000-0005-0000-0000-0000CF000000}"/>
    <cellStyle name="Currency 64" xfId="185" xr:uid="{00000000-0005-0000-0000-0000D0000000}"/>
    <cellStyle name="Currency 65" xfId="370" xr:uid="{00000000-0005-0000-0000-0000D1000000}"/>
    <cellStyle name="Currency 66" xfId="190" xr:uid="{00000000-0005-0000-0000-0000D2000000}"/>
    <cellStyle name="Currency 67" xfId="193" xr:uid="{00000000-0005-0000-0000-0000D3000000}"/>
    <cellStyle name="Currency 68" xfId="196" xr:uid="{00000000-0005-0000-0000-0000D4000000}"/>
    <cellStyle name="Currency 69" xfId="199" xr:uid="{00000000-0005-0000-0000-0000D5000000}"/>
    <cellStyle name="Currency 7" xfId="16" xr:uid="{00000000-0005-0000-0000-0000D6000000}"/>
    <cellStyle name="Currency 70" xfId="202" xr:uid="{00000000-0005-0000-0000-0000D7000000}"/>
    <cellStyle name="Currency 71" xfId="205" xr:uid="{00000000-0005-0000-0000-0000D8000000}"/>
    <cellStyle name="Currency 72" xfId="208" xr:uid="{00000000-0005-0000-0000-0000D9000000}"/>
    <cellStyle name="Currency 73" xfId="211" xr:uid="{00000000-0005-0000-0000-0000DA000000}"/>
    <cellStyle name="Currency 74" xfId="214" xr:uid="{00000000-0005-0000-0000-0000DB000000}"/>
    <cellStyle name="Currency 75" xfId="217" xr:uid="{00000000-0005-0000-0000-0000DC000000}"/>
    <cellStyle name="Currency 76" xfId="220" xr:uid="{00000000-0005-0000-0000-0000DD000000}"/>
    <cellStyle name="Currency 77" xfId="223" xr:uid="{00000000-0005-0000-0000-0000DE000000}"/>
    <cellStyle name="Currency 78" xfId="226" xr:uid="{00000000-0005-0000-0000-0000DF000000}"/>
    <cellStyle name="Currency 79" xfId="229" xr:uid="{00000000-0005-0000-0000-0000E0000000}"/>
    <cellStyle name="Currency 8" xfId="19" xr:uid="{00000000-0005-0000-0000-0000E1000000}"/>
    <cellStyle name="Currency 80" xfId="232" xr:uid="{00000000-0005-0000-0000-0000E2000000}"/>
    <cellStyle name="Currency 81" xfId="235" xr:uid="{00000000-0005-0000-0000-0000E3000000}"/>
    <cellStyle name="Currency 82" xfId="238" xr:uid="{00000000-0005-0000-0000-0000E4000000}"/>
    <cellStyle name="Currency 83" xfId="241" xr:uid="{00000000-0005-0000-0000-0000E5000000}"/>
    <cellStyle name="Currency 84" xfId="244" xr:uid="{00000000-0005-0000-0000-0000E6000000}"/>
    <cellStyle name="Currency 85" xfId="247" xr:uid="{00000000-0005-0000-0000-0000E7000000}"/>
    <cellStyle name="Currency 86" xfId="250" xr:uid="{00000000-0005-0000-0000-0000E8000000}"/>
    <cellStyle name="Currency 87" xfId="253" xr:uid="{00000000-0005-0000-0000-0000E9000000}"/>
    <cellStyle name="Currency 88" xfId="256" xr:uid="{00000000-0005-0000-0000-0000EA000000}"/>
    <cellStyle name="Currency 89" xfId="259" xr:uid="{00000000-0005-0000-0000-0000EB000000}"/>
    <cellStyle name="Currency 9" xfId="22" xr:uid="{00000000-0005-0000-0000-0000EC000000}"/>
    <cellStyle name="Currency 90" xfId="262" xr:uid="{00000000-0005-0000-0000-0000ED000000}"/>
    <cellStyle name="Currency 91" xfId="265" xr:uid="{00000000-0005-0000-0000-0000EE000000}"/>
    <cellStyle name="Currency 92" xfId="268" xr:uid="{00000000-0005-0000-0000-0000EF000000}"/>
    <cellStyle name="Currency 93" xfId="271" xr:uid="{00000000-0005-0000-0000-0000F0000000}"/>
    <cellStyle name="Currency 94" xfId="274" xr:uid="{00000000-0005-0000-0000-0000F1000000}"/>
    <cellStyle name="Currency 95" xfId="277" xr:uid="{00000000-0005-0000-0000-0000F2000000}"/>
    <cellStyle name="Currency 96" xfId="280" xr:uid="{00000000-0005-0000-0000-0000F3000000}"/>
    <cellStyle name="Currency 97" xfId="283" xr:uid="{00000000-0005-0000-0000-0000F4000000}"/>
    <cellStyle name="Currency 98" xfId="286" xr:uid="{00000000-0005-0000-0000-0000F5000000}"/>
    <cellStyle name="Currency 99" xfId="289" xr:uid="{00000000-0005-0000-0000-0000F6000000}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Normal" xfId="0" builtinId="0"/>
    <cellStyle name="Normal 2" xfId="357" xr:uid="{00000000-0005-0000-0000-000034010000}"/>
    <cellStyle name="Normal 2 10" xfId="27" xr:uid="{00000000-0005-0000-0000-000035010000}"/>
    <cellStyle name="Normal 2 100" xfId="294" xr:uid="{00000000-0005-0000-0000-000036010000}"/>
    <cellStyle name="Normal 2 101" xfId="297" xr:uid="{00000000-0005-0000-0000-000037010000}"/>
    <cellStyle name="Normal 2 102" xfId="300" xr:uid="{00000000-0005-0000-0000-000038010000}"/>
    <cellStyle name="Normal 2 103" xfId="303" xr:uid="{00000000-0005-0000-0000-000039010000}"/>
    <cellStyle name="Normal 2 104" xfId="306" xr:uid="{00000000-0005-0000-0000-00003A010000}"/>
    <cellStyle name="Normal 2 105" xfId="309" xr:uid="{00000000-0005-0000-0000-00003B010000}"/>
    <cellStyle name="Normal 2 106" xfId="312" xr:uid="{00000000-0005-0000-0000-00003C010000}"/>
    <cellStyle name="Normal 2 107" xfId="315" xr:uid="{00000000-0005-0000-0000-00003D010000}"/>
    <cellStyle name="Normal 2 108" xfId="318" xr:uid="{00000000-0005-0000-0000-00003E010000}"/>
    <cellStyle name="Normal 2 109" xfId="321" xr:uid="{00000000-0005-0000-0000-00003F010000}"/>
    <cellStyle name="Normal 2 11" xfId="30" xr:uid="{00000000-0005-0000-0000-000040010000}"/>
    <cellStyle name="Normal 2 110" xfId="324" xr:uid="{00000000-0005-0000-0000-000041010000}"/>
    <cellStyle name="Normal 2 111" xfId="327" xr:uid="{00000000-0005-0000-0000-000042010000}"/>
    <cellStyle name="Normal 2 112" xfId="330" xr:uid="{00000000-0005-0000-0000-000043010000}"/>
    <cellStyle name="Normal 2 113" xfId="333" xr:uid="{00000000-0005-0000-0000-000044010000}"/>
    <cellStyle name="Normal 2 114" xfId="336" xr:uid="{00000000-0005-0000-0000-000045010000}"/>
    <cellStyle name="Normal 2 115" xfId="339" xr:uid="{00000000-0005-0000-0000-000046010000}"/>
    <cellStyle name="Normal 2 116" xfId="342" xr:uid="{00000000-0005-0000-0000-000047010000}"/>
    <cellStyle name="Normal 2 117" xfId="345" xr:uid="{00000000-0005-0000-0000-000048010000}"/>
    <cellStyle name="Normal 2 118" xfId="348" xr:uid="{00000000-0005-0000-0000-000049010000}"/>
    <cellStyle name="Normal 2 119" xfId="351" xr:uid="{00000000-0005-0000-0000-00004A010000}"/>
    <cellStyle name="Normal 2 12" xfId="33" xr:uid="{00000000-0005-0000-0000-00004B010000}"/>
    <cellStyle name="Normal 2 120" xfId="354" xr:uid="{00000000-0005-0000-0000-00004C010000}"/>
    <cellStyle name="Normal 2 13" xfId="36" xr:uid="{00000000-0005-0000-0000-00004D010000}"/>
    <cellStyle name="Normal 2 14" xfId="39" xr:uid="{00000000-0005-0000-0000-00004E010000}"/>
    <cellStyle name="Normal 2 15" xfId="42" xr:uid="{00000000-0005-0000-0000-00004F010000}"/>
    <cellStyle name="Normal 2 16" xfId="45" xr:uid="{00000000-0005-0000-0000-000050010000}"/>
    <cellStyle name="Normal 2 17" xfId="48" xr:uid="{00000000-0005-0000-0000-000051010000}"/>
    <cellStyle name="Normal 2 18" xfId="51" xr:uid="{00000000-0005-0000-0000-000052010000}"/>
    <cellStyle name="Normal 2 19" xfId="54" xr:uid="{00000000-0005-0000-0000-000053010000}"/>
    <cellStyle name="Normal 2 2" xfId="3" xr:uid="{00000000-0005-0000-0000-000054010000}"/>
    <cellStyle name="Normal 2 20" xfId="57" xr:uid="{00000000-0005-0000-0000-000055010000}"/>
    <cellStyle name="Normal 2 21" xfId="60" xr:uid="{00000000-0005-0000-0000-000056010000}"/>
    <cellStyle name="Normal 2 22" xfId="63" xr:uid="{00000000-0005-0000-0000-000057010000}"/>
    <cellStyle name="Normal 2 23" xfId="66" xr:uid="{00000000-0005-0000-0000-000058010000}"/>
    <cellStyle name="Normal 2 24" xfId="69" xr:uid="{00000000-0005-0000-0000-000059010000}"/>
    <cellStyle name="Normal 2 25" xfId="72" xr:uid="{00000000-0005-0000-0000-00005A010000}"/>
    <cellStyle name="Normal 2 26" xfId="75" xr:uid="{00000000-0005-0000-0000-00005B010000}"/>
    <cellStyle name="Normal 2 27" xfId="78" xr:uid="{00000000-0005-0000-0000-00005C010000}"/>
    <cellStyle name="Normal 2 28" xfId="81" xr:uid="{00000000-0005-0000-0000-00005D010000}"/>
    <cellStyle name="Normal 2 29" xfId="84" xr:uid="{00000000-0005-0000-0000-00005E010000}"/>
    <cellStyle name="Normal 2 3" xfId="6" xr:uid="{00000000-0005-0000-0000-00005F010000}"/>
    <cellStyle name="Normal 2 30" xfId="87" xr:uid="{00000000-0005-0000-0000-000060010000}"/>
    <cellStyle name="Normal 2 31" xfId="90" xr:uid="{00000000-0005-0000-0000-000061010000}"/>
    <cellStyle name="Normal 2 32" xfId="93" xr:uid="{00000000-0005-0000-0000-000062010000}"/>
    <cellStyle name="Normal 2 33" xfId="96" xr:uid="{00000000-0005-0000-0000-000063010000}"/>
    <cellStyle name="Normal 2 34" xfId="99" xr:uid="{00000000-0005-0000-0000-000064010000}"/>
    <cellStyle name="Normal 2 35" xfId="102" xr:uid="{00000000-0005-0000-0000-000065010000}"/>
    <cellStyle name="Normal 2 36" xfId="105" xr:uid="{00000000-0005-0000-0000-000066010000}"/>
    <cellStyle name="Normal 2 37" xfId="108" xr:uid="{00000000-0005-0000-0000-000067010000}"/>
    <cellStyle name="Normal 2 38" xfId="111" xr:uid="{00000000-0005-0000-0000-000068010000}"/>
    <cellStyle name="Normal 2 39" xfId="114" xr:uid="{00000000-0005-0000-0000-000069010000}"/>
    <cellStyle name="Normal 2 4" xfId="9" xr:uid="{00000000-0005-0000-0000-00006A010000}"/>
    <cellStyle name="Normal 2 40" xfId="117" xr:uid="{00000000-0005-0000-0000-00006B010000}"/>
    <cellStyle name="Normal 2 41" xfId="120" xr:uid="{00000000-0005-0000-0000-00006C010000}"/>
    <cellStyle name="Normal 2 42" xfId="123" xr:uid="{00000000-0005-0000-0000-00006D010000}"/>
    <cellStyle name="Normal 2 43" xfId="126" xr:uid="{00000000-0005-0000-0000-00006E010000}"/>
    <cellStyle name="Normal 2 44" xfId="129" xr:uid="{00000000-0005-0000-0000-00006F010000}"/>
    <cellStyle name="Normal 2 45" xfId="132" xr:uid="{00000000-0005-0000-0000-000070010000}"/>
    <cellStyle name="Normal 2 46" xfId="135" xr:uid="{00000000-0005-0000-0000-000071010000}"/>
    <cellStyle name="Normal 2 47" xfId="138" xr:uid="{00000000-0005-0000-0000-000072010000}"/>
    <cellStyle name="Normal 2 48" xfId="141" xr:uid="{00000000-0005-0000-0000-000073010000}"/>
    <cellStyle name="Normal 2 49" xfId="144" xr:uid="{00000000-0005-0000-0000-000074010000}"/>
    <cellStyle name="Normal 2 5" xfId="12" xr:uid="{00000000-0005-0000-0000-000075010000}"/>
    <cellStyle name="Normal 2 50" xfId="147" xr:uid="{00000000-0005-0000-0000-000076010000}"/>
    <cellStyle name="Normal 2 51" xfId="150" xr:uid="{00000000-0005-0000-0000-000077010000}"/>
    <cellStyle name="Normal 2 52" xfId="153" xr:uid="{00000000-0005-0000-0000-000078010000}"/>
    <cellStyle name="Normal 2 53" xfId="155" xr:uid="{00000000-0005-0000-0000-000079010000}"/>
    <cellStyle name="Normal 2 54" xfId="157" xr:uid="{00000000-0005-0000-0000-00007A010000}"/>
    <cellStyle name="Normal 2 55" xfId="160" xr:uid="{00000000-0005-0000-0000-00007B010000}"/>
    <cellStyle name="Normal 2 56" xfId="163" xr:uid="{00000000-0005-0000-0000-00007C010000}"/>
    <cellStyle name="Normal 2 57" xfId="166" xr:uid="{00000000-0005-0000-0000-00007D010000}"/>
    <cellStyle name="Normal 2 58" xfId="169" xr:uid="{00000000-0005-0000-0000-00007E010000}"/>
    <cellStyle name="Normal 2 59" xfId="172" xr:uid="{00000000-0005-0000-0000-00007F010000}"/>
    <cellStyle name="Normal 2 6" xfId="15" xr:uid="{00000000-0005-0000-0000-000080010000}"/>
    <cellStyle name="Normal 2 60" xfId="175" xr:uid="{00000000-0005-0000-0000-000081010000}"/>
    <cellStyle name="Normal 2 61" xfId="178" xr:uid="{00000000-0005-0000-0000-000082010000}"/>
    <cellStyle name="Normal 2 62" xfId="181" xr:uid="{00000000-0005-0000-0000-000083010000}"/>
    <cellStyle name="Normal 2 63" xfId="184" xr:uid="{00000000-0005-0000-0000-000084010000}"/>
    <cellStyle name="Normal 2 64" xfId="187" xr:uid="{00000000-0005-0000-0000-000085010000}"/>
    <cellStyle name="Normal 2 65" xfId="189" xr:uid="{00000000-0005-0000-0000-000086010000}"/>
    <cellStyle name="Normal 2 66" xfId="192" xr:uid="{00000000-0005-0000-0000-000087010000}"/>
    <cellStyle name="Normal 2 67" xfId="195" xr:uid="{00000000-0005-0000-0000-000088010000}"/>
    <cellStyle name="Normal 2 68" xfId="198" xr:uid="{00000000-0005-0000-0000-000089010000}"/>
    <cellStyle name="Normal 2 69" xfId="201" xr:uid="{00000000-0005-0000-0000-00008A010000}"/>
    <cellStyle name="Normal 2 7" xfId="18" xr:uid="{00000000-0005-0000-0000-00008B010000}"/>
    <cellStyle name="Normal 2 70" xfId="204" xr:uid="{00000000-0005-0000-0000-00008C010000}"/>
    <cellStyle name="Normal 2 71" xfId="207" xr:uid="{00000000-0005-0000-0000-00008D010000}"/>
    <cellStyle name="Normal 2 72" xfId="210" xr:uid="{00000000-0005-0000-0000-00008E010000}"/>
    <cellStyle name="Normal 2 73" xfId="213" xr:uid="{00000000-0005-0000-0000-00008F010000}"/>
    <cellStyle name="Normal 2 74" xfId="216" xr:uid="{00000000-0005-0000-0000-000090010000}"/>
    <cellStyle name="Normal 2 75" xfId="219" xr:uid="{00000000-0005-0000-0000-000091010000}"/>
    <cellStyle name="Normal 2 76" xfId="222" xr:uid="{00000000-0005-0000-0000-000092010000}"/>
    <cellStyle name="Normal 2 77" xfId="225" xr:uid="{00000000-0005-0000-0000-000093010000}"/>
    <cellStyle name="Normal 2 78" xfId="228" xr:uid="{00000000-0005-0000-0000-000094010000}"/>
    <cellStyle name="Normal 2 79" xfId="231" xr:uid="{00000000-0005-0000-0000-000095010000}"/>
    <cellStyle name="Normal 2 8" xfId="21" xr:uid="{00000000-0005-0000-0000-000096010000}"/>
    <cellStyle name="Normal 2 80" xfId="234" xr:uid="{00000000-0005-0000-0000-000097010000}"/>
    <cellStyle name="Normal 2 81" xfId="237" xr:uid="{00000000-0005-0000-0000-000098010000}"/>
    <cellStyle name="Normal 2 82" xfId="240" xr:uid="{00000000-0005-0000-0000-000099010000}"/>
    <cellStyle name="Normal 2 83" xfId="243" xr:uid="{00000000-0005-0000-0000-00009A010000}"/>
    <cellStyle name="Normal 2 84" xfId="246" xr:uid="{00000000-0005-0000-0000-00009B010000}"/>
    <cellStyle name="Normal 2 85" xfId="249" xr:uid="{00000000-0005-0000-0000-00009C010000}"/>
    <cellStyle name="Normal 2 86" xfId="252" xr:uid="{00000000-0005-0000-0000-00009D010000}"/>
    <cellStyle name="Normal 2 87" xfId="255" xr:uid="{00000000-0005-0000-0000-00009E010000}"/>
    <cellStyle name="Normal 2 88" xfId="258" xr:uid="{00000000-0005-0000-0000-00009F010000}"/>
    <cellStyle name="Normal 2 89" xfId="261" xr:uid="{00000000-0005-0000-0000-0000A0010000}"/>
    <cellStyle name="Normal 2 9" xfId="24" xr:uid="{00000000-0005-0000-0000-0000A1010000}"/>
    <cellStyle name="Normal 2 90" xfId="264" xr:uid="{00000000-0005-0000-0000-0000A2010000}"/>
    <cellStyle name="Normal 2 91" xfId="267" xr:uid="{00000000-0005-0000-0000-0000A3010000}"/>
    <cellStyle name="Normal 2 92" xfId="270" xr:uid="{00000000-0005-0000-0000-0000A4010000}"/>
    <cellStyle name="Normal 2 93" xfId="273" xr:uid="{00000000-0005-0000-0000-0000A5010000}"/>
    <cellStyle name="Normal 2 94" xfId="276" xr:uid="{00000000-0005-0000-0000-0000A6010000}"/>
    <cellStyle name="Normal 2 95" xfId="279" xr:uid="{00000000-0005-0000-0000-0000A7010000}"/>
    <cellStyle name="Normal 2 96" xfId="282" xr:uid="{00000000-0005-0000-0000-0000A8010000}"/>
    <cellStyle name="Normal 2 97" xfId="285" xr:uid="{00000000-0005-0000-0000-0000A9010000}"/>
    <cellStyle name="Normal 2 98" xfId="288" xr:uid="{00000000-0005-0000-0000-0000AA010000}"/>
    <cellStyle name="Normal 2 99" xfId="291" xr:uid="{00000000-0005-0000-0000-0000AB010000}"/>
    <cellStyle name="Normal 3" xfId="358" xr:uid="{00000000-0005-0000-0000-0000AC010000}"/>
    <cellStyle name="Normal 4" xfId="363" xr:uid="{00000000-0005-0000-0000-0000AD010000}"/>
    <cellStyle name="Normal 5" xfId="367" xr:uid="{00000000-0005-0000-0000-0000AE010000}"/>
    <cellStyle name="Normal 6" xfId="371" xr:uid="{00000000-0005-0000-0000-0000AF010000}"/>
    <cellStyle name="Normal 7" xfId="374" xr:uid="{00000000-0005-0000-0000-0000B0010000}"/>
    <cellStyle name="Normal 8" xfId="377" xr:uid="{00000000-0005-0000-0000-0000B1010000}"/>
    <cellStyle name="Percent 2" xfId="359" xr:uid="{00000000-0005-0000-0000-0000B2010000}"/>
    <cellStyle name="Percent 3" xfId="364" xr:uid="{00000000-0005-0000-0000-0000B3010000}"/>
    <cellStyle name="Percent 4" xfId="368" xr:uid="{00000000-0005-0000-0000-0000B4010000}"/>
    <cellStyle name="Percent 5" xfId="376" xr:uid="{00000000-0005-0000-0000-0000B5010000}"/>
    <cellStyle name="Percent 6" xfId="379" xr:uid="{00000000-0005-0000-0000-0000B6010000}"/>
  </cellStyles>
  <dxfs count="22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B1B3B4"/>
      <color rgb="FF007A3D"/>
      <color rgb="FF00335B"/>
      <color rgb="FF939905"/>
      <color rgb="FF008789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I$23"/>
</file>

<file path=xl/ctrlProps/ctrlProp2.xml><?xml version="1.0" encoding="utf-8"?>
<formControlPr xmlns="http://schemas.microsoft.com/office/spreadsheetml/2009/9/main" objectType="CheckBox" checked="Checked" fmlaLink="$I$20"/>
</file>

<file path=xl/ctrlProps/ctrlProp3.xml><?xml version="1.0" encoding="utf-8"?>
<formControlPr xmlns="http://schemas.microsoft.com/office/spreadsheetml/2009/9/main" objectType="CheckBox" checked="Checked" fmlaLink="$I$22"/>
</file>

<file path=xl/ctrlProps/ctrlProp4.xml><?xml version="1.0" encoding="utf-8"?>
<formControlPr xmlns="http://schemas.microsoft.com/office/spreadsheetml/2009/9/main" objectType="CheckBox" fmlaLink="$I$25"/>
</file>

<file path=xl/ctrlProps/ctrlProp5.xml><?xml version="1.0" encoding="utf-8"?>
<formControlPr xmlns="http://schemas.microsoft.com/office/spreadsheetml/2009/9/main" objectType="CheckBox" fmlaLink="$I$27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esumen-Tarifas-Anuales'!A1"/><Relationship Id="rId2" Type="http://schemas.openxmlformats.org/officeDocument/2006/relationships/hyperlink" Target="#'Secure-Care-International'!A1"/><Relationship Id="rId1" Type="http://schemas.openxmlformats.org/officeDocument/2006/relationships/hyperlink" Target="#'Privilege-Care-International'!A1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INGRESO DE DAT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253999</xdr:colOff>
      <xdr:row>0</xdr:row>
      <xdr:rowOff>59532</xdr:rowOff>
    </xdr:from>
    <xdr:to>
      <xdr:col>10</xdr:col>
      <xdr:colOff>0</xdr:colOff>
      <xdr:row>6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1381124" y="59532"/>
          <a:ext cx="13747751" cy="1210468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4</xdr:col>
      <xdr:colOff>123825</xdr:colOff>
      <xdr:row>23</xdr:row>
      <xdr:rowOff>155574</xdr:rowOff>
    </xdr:from>
    <xdr:to>
      <xdr:col>5</xdr:col>
      <xdr:colOff>390525</xdr:colOff>
      <xdr:row>31</xdr:row>
      <xdr:rowOff>155574</xdr:rowOff>
    </xdr:to>
    <xdr:sp macro="" textlink="">
      <xdr:nvSpPr>
        <xdr:cNvPr id="3096" name="Oval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5940425" y="4879974"/>
          <a:ext cx="1828800" cy="1828800"/>
        </a:xfrm>
        <a:prstGeom prst="ellipse">
          <a:avLst/>
        </a:prstGeom>
        <a:solidFill>
          <a:schemeClr val="bg1">
            <a:lumMod val="6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PRIVILEGE</a:t>
          </a:r>
        </a:p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CARE  INTERNATIONAL</a:t>
          </a:r>
        </a:p>
      </xdr:txBody>
    </xdr:sp>
    <xdr:clientData/>
  </xdr:twoCellAnchor>
  <xdr:twoCellAnchor editAs="absolute">
    <xdr:from>
      <xdr:col>5</xdr:col>
      <xdr:colOff>939800</xdr:colOff>
      <xdr:row>23</xdr:row>
      <xdr:rowOff>168274</xdr:rowOff>
    </xdr:from>
    <xdr:to>
      <xdr:col>6</xdr:col>
      <xdr:colOff>1206500</xdr:colOff>
      <xdr:row>31</xdr:row>
      <xdr:rowOff>168274</xdr:rowOff>
    </xdr:to>
    <xdr:sp macro="" textlink="">
      <xdr:nvSpPr>
        <xdr:cNvPr id="3100" name="Oval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>
          <a:spLocks noChangeArrowheads="1"/>
        </xdr:cNvSpPr>
      </xdr:nvSpPr>
      <xdr:spPr bwMode="auto">
        <a:xfrm>
          <a:off x="8318500" y="4892674"/>
          <a:ext cx="1828800" cy="1828800"/>
        </a:xfrm>
        <a:prstGeom prst="ellipse">
          <a:avLst/>
        </a:prstGeom>
        <a:solidFill>
          <a:schemeClr val="tx2">
            <a:lumMod val="75000"/>
          </a:schemeClr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SECURE</a:t>
          </a:r>
        </a:p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CARE</a:t>
          </a:r>
        </a:p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INTERNATIONAL</a:t>
          </a:r>
        </a:p>
      </xdr:txBody>
    </xdr:sp>
    <xdr:clientData/>
  </xdr:twoCellAnchor>
  <xdr:twoCellAnchor>
    <xdr:from>
      <xdr:col>3</xdr:col>
      <xdr:colOff>1507595</xdr:colOff>
      <xdr:row>32</xdr:row>
      <xdr:rowOff>17992</xdr:rowOff>
    </xdr:from>
    <xdr:to>
      <xdr:col>6</xdr:col>
      <xdr:colOff>1288519</xdr:colOff>
      <xdr:row>34</xdr:row>
      <xdr:rowOff>160867</xdr:rowOff>
    </xdr:to>
    <xdr:sp macro="" textlink="">
      <xdr:nvSpPr>
        <xdr:cNvPr id="3106" name="Text Box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5762095" y="6799792"/>
          <a:ext cx="4467224" cy="600075"/>
        </a:xfrm>
        <a:prstGeom prst="rect">
          <a:avLst/>
        </a:prstGeom>
        <a:solidFill>
          <a:srgbClr val="0079C8"/>
        </a:solidFill>
        <a:ln>
          <a:noFill/>
          <a:headEnd/>
          <a:tailEnd/>
        </a:ln>
        <a:effectLst/>
        <a:scene3d>
          <a:camera prst="orthographicFront"/>
          <a:lightRig rig="threePt" dir="t"/>
        </a:scene3d>
        <a:sp3d>
          <a:bevelT w="0" h="0"/>
        </a:sp3d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Arial" charset="0"/>
              <a:ea typeface="Arial" charset="0"/>
              <a:cs typeface="Arial" charset="0"/>
            </a:rPr>
            <a:t>VER RESUMEN DE TARIFAS ANUALES</a:t>
          </a:r>
        </a:p>
      </xdr:txBody>
    </xdr:sp>
    <xdr:clientData fPrintsWithSheet="0"/>
  </xdr:twoCellAnchor>
  <xdr:twoCellAnchor>
    <xdr:from>
      <xdr:col>6</xdr:col>
      <xdr:colOff>1539875</xdr:colOff>
      <xdr:row>0</xdr:row>
      <xdr:rowOff>71439</xdr:rowOff>
    </xdr:from>
    <xdr:to>
      <xdr:col>9</xdr:col>
      <xdr:colOff>1325563</xdr:colOff>
      <xdr:row>6</xdr:row>
      <xdr:rowOff>83345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0445750" y="71439"/>
          <a:ext cx="4452938" cy="128190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Arial"/>
            <a:ea typeface="+mn-ea"/>
            <a:cs typeface="Arial"/>
          </a:endParaRPr>
        </a:p>
        <a:p>
          <a:pPr algn="r" rtl="0"/>
          <a:r>
            <a:rPr lang="es-ES" sz="1600" b="0" i="0" baseline="0">
              <a:solidFill>
                <a:schemeClr val="bg1"/>
              </a:solidFill>
              <a:latin typeface="Arial"/>
              <a:ea typeface="+mn-ea"/>
              <a:cs typeface="Arial"/>
            </a:rPr>
            <a:t>VENEZUELA INTERNATIONAL PRODUCTS</a:t>
          </a:r>
          <a:endParaRPr lang="es-ES" sz="160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0</xdr:col>
      <xdr:colOff>71437</xdr:colOff>
      <xdr:row>0</xdr:row>
      <xdr:rowOff>64929</xdr:rowOff>
    </xdr:from>
    <xdr:to>
      <xdr:col>1</xdr:col>
      <xdr:colOff>163512</xdr:colOff>
      <xdr:row>5</xdr:row>
      <xdr:rowOff>223202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71437" y="64929"/>
          <a:ext cx="1222375" cy="122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1536699</xdr:colOff>
      <xdr:row>0</xdr:row>
      <xdr:rowOff>80734</xdr:rowOff>
    </xdr:from>
    <xdr:to>
      <xdr:col>13</xdr:col>
      <xdr:colOff>99784</xdr:colOff>
      <xdr:row>8</xdr:row>
      <xdr:rowOff>63500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 bwMode="auto">
        <a:xfrm>
          <a:off x="1536699" y="80734"/>
          <a:ext cx="18311585" cy="132896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18</xdr:row>
      <xdr:rowOff>0</xdr:rowOff>
    </xdr:from>
    <xdr:to>
      <xdr:col>8</xdr:col>
      <xdr:colOff>952500</xdr:colOff>
      <xdr:row>19</xdr:row>
      <xdr:rowOff>152400</xdr:rowOff>
    </xdr:to>
    <xdr:sp macro="" textlink="">
      <xdr:nvSpPr>
        <xdr:cNvPr id="5121" name="Rectangle 1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SpPr>
          <a:spLocks noChangeArrowheads="1"/>
        </xdr:cNvSpPr>
      </xdr:nvSpPr>
      <xdr:spPr bwMode="auto">
        <a:xfrm>
          <a:off x="8496300" y="3076575"/>
          <a:ext cx="200025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18</xdr:row>
      <xdr:rowOff>0</xdr:rowOff>
    </xdr:from>
    <xdr:to>
      <xdr:col>11</xdr:col>
      <xdr:colOff>857250</xdr:colOff>
      <xdr:row>19</xdr:row>
      <xdr:rowOff>0</xdr:rowOff>
    </xdr:to>
    <xdr:sp macro="" textlink="">
      <xdr:nvSpPr>
        <xdr:cNvPr id="5122" name="Rectangle 2">
          <a:extLst>
            <a:ext uri="{FF2B5EF4-FFF2-40B4-BE49-F238E27FC236}">
              <a16:creationId xmlns:a16="http://schemas.microsoft.com/office/drawing/2014/main" id="{00000000-0008-0000-0100-000002140000}"/>
            </a:ext>
          </a:extLst>
        </xdr:cNvPr>
        <xdr:cNvSpPr>
          <a:spLocks noChangeArrowheads="1"/>
        </xdr:cNvSpPr>
      </xdr:nvSpPr>
      <xdr:spPr bwMode="auto">
        <a:xfrm>
          <a:off x="12106275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20</xdr:row>
      <xdr:rowOff>0</xdr:rowOff>
    </xdr:from>
    <xdr:to>
      <xdr:col>8</xdr:col>
      <xdr:colOff>962025</xdr:colOff>
      <xdr:row>21</xdr:row>
      <xdr:rowOff>161926</xdr:rowOff>
    </xdr:to>
    <xdr:sp macro="" textlink="">
      <xdr:nvSpPr>
        <xdr:cNvPr id="5123" name="Rectangle 3">
          <a:extLst>
            <a:ext uri="{FF2B5EF4-FFF2-40B4-BE49-F238E27FC236}">
              <a16:creationId xmlns:a16="http://schemas.microsoft.com/office/drawing/2014/main" id="{00000000-0008-0000-0100-000003140000}"/>
            </a:ext>
          </a:extLst>
        </xdr:cNvPr>
        <xdr:cNvSpPr>
          <a:spLocks noChangeArrowheads="1"/>
        </xdr:cNvSpPr>
      </xdr:nvSpPr>
      <xdr:spPr bwMode="auto">
        <a:xfrm>
          <a:off x="8505825" y="3571875"/>
          <a:ext cx="2000250" cy="4095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</a:t>
          </a:r>
          <a:b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</a:b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(menos de 24 años):</a:t>
          </a:r>
        </a:p>
      </xdr:txBody>
    </xdr:sp>
    <xdr:clientData/>
  </xdr:twoCellAnchor>
  <xdr:twoCellAnchor>
    <xdr:from>
      <xdr:col>10</xdr:col>
      <xdr:colOff>619125</xdr:colOff>
      <xdr:row>20</xdr:row>
      <xdr:rowOff>0</xdr:rowOff>
    </xdr:from>
    <xdr:to>
      <xdr:col>11</xdr:col>
      <xdr:colOff>866775</xdr:colOff>
      <xdr:row>20</xdr:row>
      <xdr:rowOff>228600</xdr:rowOff>
    </xdr:to>
    <xdr:sp macro="" textlink="">
      <xdr:nvSpPr>
        <xdr:cNvPr id="5124" name="Rectangle 4">
          <a:extLst>
            <a:ext uri="{FF2B5EF4-FFF2-40B4-BE49-F238E27FC236}">
              <a16:creationId xmlns:a16="http://schemas.microsoft.com/office/drawing/2014/main" id="{00000000-0008-0000-0100-000004140000}"/>
            </a:ext>
          </a:extLst>
        </xdr:cNvPr>
        <xdr:cNvSpPr>
          <a:spLocks noChangeArrowheads="1"/>
        </xdr:cNvSpPr>
      </xdr:nvSpPr>
      <xdr:spPr bwMode="auto">
        <a:xfrm>
          <a:off x="12106275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22</xdr:row>
      <xdr:rowOff>76200</xdr:rowOff>
    </xdr:from>
    <xdr:to>
      <xdr:col>9</xdr:col>
      <xdr:colOff>485775</xdr:colOff>
      <xdr:row>23</xdr:row>
      <xdr:rowOff>76200</xdr:rowOff>
    </xdr:to>
    <xdr:sp macro="" textlink="">
      <xdr:nvSpPr>
        <xdr:cNvPr id="5125" name="Rectangle 5">
          <a:extLst>
            <a:ext uri="{FF2B5EF4-FFF2-40B4-BE49-F238E27FC236}">
              <a16:creationId xmlns:a16="http://schemas.microsoft.com/office/drawing/2014/main" id="{00000000-0008-0000-0100-000005140000}"/>
            </a:ext>
          </a:extLst>
        </xdr:cNvPr>
        <xdr:cNvSpPr>
          <a:spLocks noChangeArrowheads="1"/>
        </xdr:cNvSpPr>
      </xdr:nvSpPr>
      <xdr:spPr bwMode="auto">
        <a:xfrm>
          <a:off x="8496300" y="414337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16</xdr:row>
      <xdr:rowOff>0</xdr:rowOff>
    </xdr:from>
    <xdr:to>
      <xdr:col>6</xdr:col>
      <xdr:colOff>885825</xdr:colOff>
      <xdr:row>16</xdr:row>
      <xdr:rowOff>276225</xdr:rowOff>
    </xdr:to>
    <xdr:sp macro="" textlink="">
      <xdr:nvSpPr>
        <xdr:cNvPr id="5126" name="Rectangle 6">
          <a:extLst>
            <a:ext uri="{FF2B5EF4-FFF2-40B4-BE49-F238E27FC236}">
              <a16:creationId xmlns:a16="http://schemas.microsoft.com/office/drawing/2014/main" id="{00000000-0008-0000-0100-000006140000}"/>
            </a:ext>
          </a:extLst>
        </xdr:cNvPr>
        <xdr:cNvSpPr>
          <a:spLocks noChangeArrowheads="1"/>
        </xdr:cNvSpPr>
      </xdr:nvSpPr>
      <xdr:spPr bwMode="auto">
        <a:xfrm>
          <a:off x="5991225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14</xdr:row>
      <xdr:rowOff>0</xdr:rowOff>
    </xdr:from>
    <xdr:to>
      <xdr:col>6</xdr:col>
      <xdr:colOff>885825</xdr:colOff>
      <xdr:row>15</xdr:row>
      <xdr:rowOff>38100</xdr:rowOff>
    </xdr:to>
    <xdr:sp macro="" textlink="">
      <xdr:nvSpPr>
        <xdr:cNvPr id="5127" name="Rectangle 7">
          <a:extLst>
            <a:ext uri="{FF2B5EF4-FFF2-40B4-BE49-F238E27FC236}">
              <a16:creationId xmlns:a16="http://schemas.microsoft.com/office/drawing/2014/main" id="{00000000-0008-0000-0100-000007140000}"/>
            </a:ext>
          </a:extLst>
        </xdr:cNvPr>
        <xdr:cNvSpPr>
          <a:spLocks noChangeArrowheads="1"/>
        </xdr:cNvSpPr>
      </xdr:nvSpPr>
      <xdr:spPr bwMode="auto">
        <a:xfrm>
          <a:off x="5991225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44903</xdr:colOff>
      <xdr:row>8</xdr:row>
      <xdr:rowOff>104319</xdr:rowOff>
    </xdr:from>
    <xdr:to>
      <xdr:col>1</xdr:col>
      <xdr:colOff>679903</xdr:colOff>
      <xdr:row>10</xdr:row>
      <xdr:rowOff>244019</xdr:rowOff>
    </xdr:to>
    <xdr:sp macro="" textlink="">
      <xdr:nvSpPr>
        <xdr:cNvPr id="5128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140000}"/>
            </a:ext>
          </a:extLst>
        </xdr:cNvPr>
        <xdr:cNvSpPr txBox="1">
          <a:spLocks noChangeArrowheads="1"/>
        </xdr:cNvSpPr>
      </xdr:nvSpPr>
      <xdr:spPr bwMode="auto">
        <a:xfrm>
          <a:off x="44903" y="1361619"/>
          <a:ext cx="3200400" cy="457200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825500</xdr:colOff>
          <xdr:row>22</xdr:row>
          <xdr:rowOff>38100</xdr:rowOff>
        </xdr:from>
        <xdr:to>
          <xdr:col>9</xdr:col>
          <xdr:colOff>1219200</xdr:colOff>
          <xdr:row>23</xdr:row>
          <xdr:rowOff>63500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1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8</xdr:col>
      <xdr:colOff>749300</xdr:colOff>
      <xdr:row>1</xdr:row>
      <xdr:rowOff>9073</xdr:rowOff>
    </xdr:from>
    <xdr:to>
      <xdr:col>12</xdr:col>
      <xdr:colOff>1012601</xdr:colOff>
      <xdr:row>8</xdr:row>
      <xdr:rowOff>9073</xdr:rowOff>
    </xdr:to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4122400" y="161473"/>
          <a:ext cx="5343301" cy="11049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Arial"/>
            <a:ea typeface="+mn-ea"/>
            <a:cs typeface="Arial"/>
          </a:endParaRPr>
        </a:p>
        <a:p>
          <a:pPr algn="r" rtl="0"/>
          <a:r>
            <a:rPr lang="en-US" sz="1600" b="0" i="0" baseline="0">
              <a:solidFill>
                <a:schemeClr val="bg1"/>
              </a:solidFill>
              <a:latin typeface="Arial"/>
              <a:ea typeface="+mn-ea"/>
              <a:cs typeface="Arial"/>
            </a:rPr>
            <a:t>VENEZUELA INTERNATIONAL PRODUCTS</a:t>
          </a:r>
          <a:endParaRPr lang="es-ES" sz="160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0</xdr:col>
      <xdr:colOff>71263</xdr:colOff>
      <xdr:row>0</xdr:row>
      <xdr:rowOff>68035</xdr:rowOff>
    </xdr:from>
    <xdr:to>
      <xdr:col>0</xdr:col>
      <xdr:colOff>1418118</xdr:colOff>
      <xdr:row>8</xdr:row>
      <xdr:rowOff>71664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71263" y="68035"/>
          <a:ext cx="1346855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47</xdr:row>
      <xdr:rowOff>177800</xdr:rowOff>
    </xdr:from>
    <xdr:to>
      <xdr:col>3</xdr:col>
      <xdr:colOff>3289646</xdr:colOff>
      <xdr:row>82</xdr:row>
      <xdr:rowOff>127000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901" b="-101"/>
        <a:stretch/>
      </xdr:blipFill>
      <xdr:spPr>
        <a:xfrm>
          <a:off x="76200" y="12039600"/>
          <a:ext cx="8966546" cy="9004300"/>
        </a:xfrm>
        <a:prstGeom prst="rect">
          <a:avLst/>
        </a:prstGeom>
      </xdr:spPr>
    </xdr:pic>
    <xdr:clientData/>
  </xdr:twoCellAnchor>
  <xdr:twoCellAnchor editAs="oneCell">
    <xdr:from>
      <xdr:col>0</xdr:col>
      <xdr:colOff>72602</xdr:colOff>
      <xdr:row>12</xdr:row>
      <xdr:rowOff>165099</xdr:rowOff>
    </xdr:from>
    <xdr:to>
      <xdr:col>3</xdr:col>
      <xdr:colOff>3271732</xdr:colOff>
      <xdr:row>43</xdr:row>
      <xdr:rowOff>16933</xdr:rowOff>
    </xdr:to>
    <xdr:pic>
      <xdr:nvPicPr>
        <xdr:cNvPr id="19" name="Imagen 15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365" b="66720"/>
        <a:stretch/>
      </xdr:blipFill>
      <xdr:spPr>
        <a:xfrm>
          <a:off x="72602" y="2772832"/>
          <a:ext cx="8956463" cy="8149168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</xdr:colOff>
      <xdr:row>43</xdr:row>
      <xdr:rowOff>12700</xdr:rowOff>
    </xdr:from>
    <xdr:to>
      <xdr:col>3</xdr:col>
      <xdr:colOff>3273849</xdr:colOff>
      <xdr:row>47</xdr:row>
      <xdr:rowOff>93134</xdr:rowOff>
    </xdr:to>
    <xdr:pic>
      <xdr:nvPicPr>
        <xdr:cNvPr id="17" name="Imagen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420" b="57639"/>
        <a:stretch/>
      </xdr:blipFill>
      <xdr:spPr>
        <a:xfrm>
          <a:off x="70485" y="10858500"/>
          <a:ext cx="8956464" cy="1096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15</xdr:row>
      <xdr:rowOff>0</xdr:rowOff>
    </xdr:from>
    <xdr:to>
      <xdr:col>8</xdr:col>
      <xdr:colOff>952500</xdr:colOff>
      <xdr:row>16</xdr:row>
      <xdr:rowOff>133350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id="{00000000-0008-0000-0200-00000120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15</xdr:row>
      <xdr:rowOff>0</xdr:rowOff>
    </xdr:from>
    <xdr:to>
      <xdr:col>11</xdr:col>
      <xdr:colOff>857250</xdr:colOff>
      <xdr:row>16</xdr:row>
      <xdr:rowOff>0</xdr:rowOff>
    </xdr:to>
    <xdr:sp macro="" textlink="">
      <xdr:nvSpPr>
        <xdr:cNvPr id="8194" name="Rectangle 2">
          <a:extLst>
            <a:ext uri="{FF2B5EF4-FFF2-40B4-BE49-F238E27FC236}">
              <a16:creationId xmlns:a16="http://schemas.microsoft.com/office/drawing/2014/main" id="{00000000-0008-0000-0200-00000220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17</xdr:row>
      <xdr:rowOff>0</xdr:rowOff>
    </xdr:from>
    <xdr:to>
      <xdr:col>8</xdr:col>
      <xdr:colOff>962025</xdr:colOff>
      <xdr:row>18</xdr:row>
      <xdr:rowOff>161925</xdr:rowOff>
    </xdr:to>
    <xdr:sp macro="" textlink="">
      <xdr:nvSpPr>
        <xdr:cNvPr id="8195" name="Rectangle 3">
          <a:extLst>
            <a:ext uri="{FF2B5EF4-FFF2-40B4-BE49-F238E27FC236}">
              <a16:creationId xmlns:a16="http://schemas.microsoft.com/office/drawing/2014/main" id="{00000000-0008-0000-0200-00000320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4095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(menos 24 de años):</a:t>
          </a:r>
        </a:p>
      </xdr:txBody>
    </xdr:sp>
    <xdr:clientData/>
  </xdr:twoCellAnchor>
  <xdr:twoCellAnchor>
    <xdr:from>
      <xdr:col>10</xdr:col>
      <xdr:colOff>619125</xdr:colOff>
      <xdr:row>17</xdr:row>
      <xdr:rowOff>0</xdr:rowOff>
    </xdr:from>
    <xdr:to>
      <xdr:col>11</xdr:col>
      <xdr:colOff>866775</xdr:colOff>
      <xdr:row>17</xdr:row>
      <xdr:rowOff>228600</xdr:rowOff>
    </xdr:to>
    <xdr:sp macro="" textlink="">
      <xdr:nvSpPr>
        <xdr:cNvPr id="8196" name="Rectangle 4">
          <a:extLst>
            <a:ext uri="{FF2B5EF4-FFF2-40B4-BE49-F238E27FC236}">
              <a16:creationId xmlns:a16="http://schemas.microsoft.com/office/drawing/2014/main" id="{00000000-0008-0000-0200-00000420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66675</xdr:colOff>
      <xdr:row>19</xdr:row>
      <xdr:rowOff>66675</xdr:rowOff>
    </xdr:from>
    <xdr:to>
      <xdr:col>9</xdr:col>
      <xdr:colOff>485775</xdr:colOff>
      <xdr:row>20</xdr:row>
      <xdr:rowOff>66675</xdr:rowOff>
    </xdr:to>
    <xdr:sp macro="" textlink="">
      <xdr:nvSpPr>
        <xdr:cNvPr id="8197" name="Rectangle 5">
          <a:extLst>
            <a:ext uri="{FF2B5EF4-FFF2-40B4-BE49-F238E27FC236}">
              <a16:creationId xmlns:a16="http://schemas.microsoft.com/office/drawing/2014/main" id="{00000000-0008-0000-0200-000005200000}"/>
            </a:ext>
          </a:extLst>
        </xdr:cNvPr>
        <xdr:cNvSpPr>
          <a:spLocks noChangeArrowheads="1"/>
        </xdr:cNvSpPr>
      </xdr:nvSpPr>
      <xdr:spPr bwMode="auto">
        <a:xfrm>
          <a:off x="8582025" y="4133850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13</xdr:row>
      <xdr:rowOff>0</xdr:rowOff>
    </xdr:from>
    <xdr:to>
      <xdr:col>6</xdr:col>
      <xdr:colOff>885825</xdr:colOff>
      <xdr:row>13</xdr:row>
      <xdr:rowOff>276225</xdr:rowOff>
    </xdr:to>
    <xdr:sp macro="" textlink="">
      <xdr:nvSpPr>
        <xdr:cNvPr id="8198" name="Rectangle 6">
          <a:extLst>
            <a:ext uri="{FF2B5EF4-FFF2-40B4-BE49-F238E27FC236}">
              <a16:creationId xmlns:a16="http://schemas.microsoft.com/office/drawing/2014/main" id="{00000000-0008-0000-0200-00000620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11</xdr:row>
      <xdr:rowOff>0</xdr:rowOff>
    </xdr:from>
    <xdr:to>
      <xdr:col>6</xdr:col>
      <xdr:colOff>885825</xdr:colOff>
      <xdr:row>12</xdr:row>
      <xdr:rowOff>38100</xdr:rowOff>
    </xdr:to>
    <xdr:sp macro="" textlink="">
      <xdr:nvSpPr>
        <xdr:cNvPr id="8199" name="Rectangle 7">
          <a:extLst>
            <a:ext uri="{FF2B5EF4-FFF2-40B4-BE49-F238E27FC236}">
              <a16:creationId xmlns:a16="http://schemas.microsoft.com/office/drawing/2014/main" id="{00000000-0008-0000-0200-00000720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276225</xdr:colOff>
      <xdr:row>3</xdr:row>
      <xdr:rowOff>57150</xdr:rowOff>
    </xdr:from>
    <xdr:to>
      <xdr:col>1</xdr:col>
      <xdr:colOff>800100</xdr:colOff>
      <xdr:row>5</xdr:row>
      <xdr:rowOff>133350</xdr:rowOff>
    </xdr:to>
    <xdr:sp macro="" textlink="">
      <xdr:nvSpPr>
        <xdr:cNvPr id="8200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200000}"/>
            </a:ext>
          </a:extLst>
        </xdr:cNvPr>
        <xdr:cNvSpPr txBox="1">
          <a:spLocks noChangeArrowheads="1"/>
        </xdr:cNvSpPr>
      </xdr:nvSpPr>
      <xdr:spPr bwMode="auto">
        <a:xfrm>
          <a:off x="276225" y="542925"/>
          <a:ext cx="2857500" cy="40005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10</xdr:col>
      <xdr:colOff>371475</xdr:colOff>
      <xdr:row>0</xdr:row>
      <xdr:rowOff>85725</xdr:rowOff>
    </xdr:from>
    <xdr:to>
      <xdr:col>12</xdr:col>
      <xdr:colOff>1076325</xdr:colOff>
      <xdr:row>9</xdr:row>
      <xdr:rowOff>200025</xdr:rowOff>
    </xdr:to>
    <xdr:sp macro="" textlink="">
      <xdr:nvSpPr>
        <xdr:cNvPr id="8201" name="Text Box 9">
          <a:extLst>
            <a:ext uri="{FF2B5EF4-FFF2-40B4-BE49-F238E27FC236}">
              <a16:creationId xmlns:a16="http://schemas.microsoft.com/office/drawing/2014/main" id="{00000000-0008-0000-0200-000009200000}"/>
            </a:ext>
          </a:extLst>
        </xdr:cNvPr>
        <xdr:cNvSpPr txBox="1">
          <a:spLocks noChangeArrowheads="1"/>
        </xdr:cNvSpPr>
      </xdr:nvSpPr>
      <xdr:spPr bwMode="auto">
        <a:xfrm>
          <a:off x="12230100" y="85725"/>
          <a:ext cx="2933700" cy="160972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1600" b="1" i="0" baseline="0">
              <a:latin typeface="+mn-lt"/>
              <a:ea typeface="+mn-ea"/>
              <a:cs typeface="+mn-cs"/>
            </a:rPr>
            <a:t>Bupa Latinoamerica</a:t>
          </a:r>
          <a:endParaRPr lang="es-ES" sz="1600" b="0" i="0" baseline="0">
            <a:latin typeface="+mn-lt"/>
            <a:ea typeface="+mn-ea"/>
            <a:cs typeface="+mn-cs"/>
          </a:endParaRPr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Region 2</a:t>
          </a:r>
          <a:endParaRPr lang="en-US" sz="1600"/>
        </a:p>
        <a:p>
          <a:pPr algn="r" rtl="0"/>
          <a:r>
            <a:rPr lang="es-ES" sz="1600" b="0" i="0" baseline="0">
              <a:latin typeface="+mn-lt"/>
              <a:ea typeface="+mn-ea"/>
              <a:cs typeface="+mn-cs"/>
            </a:rPr>
            <a:t>[Chile, Haiti, Honduras, Peru]</a:t>
          </a:r>
          <a:endParaRPr lang="es-ES" sz="160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400050</xdr:colOff>
      <xdr:row>0</xdr:row>
      <xdr:rowOff>104775</xdr:rowOff>
    </xdr:from>
    <xdr:to>
      <xdr:col>8</xdr:col>
      <xdr:colOff>523875</xdr:colOff>
      <xdr:row>9</xdr:row>
      <xdr:rowOff>19050</xdr:rowOff>
    </xdr:to>
    <xdr:pic>
      <xdr:nvPicPr>
        <xdr:cNvPr id="20777" name="Picture 12" descr="Nuevo logo BUPA (color)">
          <a:extLst>
            <a:ext uri="{FF2B5EF4-FFF2-40B4-BE49-F238E27FC236}">
              <a16:creationId xmlns:a16="http://schemas.microsoft.com/office/drawing/2014/main" id="{00000000-0008-0000-0200-000029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86550" y="104775"/>
          <a:ext cx="28956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333375</xdr:colOff>
      <xdr:row>15</xdr:row>
      <xdr:rowOff>180975</xdr:rowOff>
    </xdr:from>
    <xdr:to>
      <xdr:col>6</xdr:col>
      <xdr:colOff>790575</xdr:colOff>
      <xdr:row>18</xdr:row>
      <xdr:rowOff>142875</xdr:rowOff>
    </xdr:to>
    <xdr:sp macro="" textlink="">
      <xdr:nvSpPr>
        <xdr:cNvPr id="20778" name="Rectangle 13">
          <a:extLst>
            <a:ext uri="{FF2B5EF4-FFF2-40B4-BE49-F238E27FC236}">
              <a16:creationId xmlns:a16="http://schemas.microsoft.com/office/drawing/2014/main" id="{00000000-0008-0000-0200-00002A510000}"/>
            </a:ext>
          </a:extLst>
        </xdr:cNvPr>
        <xdr:cNvSpPr>
          <a:spLocks noChangeArrowheads="1"/>
        </xdr:cNvSpPr>
      </xdr:nvSpPr>
      <xdr:spPr bwMode="auto">
        <a:xfrm>
          <a:off x="6619875" y="3257550"/>
          <a:ext cx="1571625" cy="704850"/>
        </a:xfrm>
        <a:prstGeom prst="rect">
          <a:avLst/>
        </a:prstGeom>
        <a:noFill/>
        <a:ln w="25400" algn="ctr">
          <a:solidFill>
            <a:srgbClr val="00800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19</xdr:row>
          <xdr:rowOff>63500</xdr:rowOff>
        </xdr:from>
        <xdr:to>
          <xdr:col>9</xdr:col>
          <xdr:colOff>1079500</xdr:colOff>
          <xdr:row>20</xdr:row>
          <xdr:rowOff>38100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812800</xdr:colOff>
          <xdr:row>21</xdr:row>
          <xdr:rowOff>63500</xdr:rowOff>
        </xdr:from>
        <xdr:to>
          <xdr:col>9</xdr:col>
          <xdr:colOff>1079500</xdr:colOff>
          <xdr:row>22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2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1460500</xdr:colOff>
      <xdr:row>0</xdr:row>
      <xdr:rowOff>68034</xdr:rowOff>
    </xdr:from>
    <xdr:to>
      <xdr:col>12</xdr:col>
      <xdr:colOff>1244600</xdr:colOff>
      <xdr:row>8</xdr:row>
      <xdr:rowOff>63500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460500" y="68034"/>
          <a:ext cx="17754600" cy="1341666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66675</xdr:colOff>
      <xdr:row>20</xdr:row>
      <xdr:rowOff>0</xdr:rowOff>
    </xdr:from>
    <xdr:to>
      <xdr:col>8</xdr:col>
      <xdr:colOff>952500</xdr:colOff>
      <xdr:row>21</xdr:row>
      <xdr:rowOff>142875</xdr:rowOff>
    </xdr:to>
    <xdr:sp macro="" textlink="">
      <xdr:nvSpPr>
        <xdr:cNvPr id="9217" name="Rectangle 1">
          <a:extLst>
            <a:ext uri="{FF2B5EF4-FFF2-40B4-BE49-F238E27FC236}">
              <a16:creationId xmlns:a16="http://schemas.microsoft.com/office/drawing/2014/main" id="{00000000-0008-0000-0300-000001240000}"/>
            </a:ext>
          </a:extLst>
        </xdr:cNvPr>
        <xdr:cNvSpPr>
          <a:spLocks noChangeArrowheads="1"/>
        </xdr:cNvSpPr>
      </xdr:nvSpPr>
      <xdr:spPr bwMode="auto">
        <a:xfrm>
          <a:off x="8582025" y="3076575"/>
          <a:ext cx="2000250" cy="390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10</xdr:col>
      <xdr:colOff>619125</xdr:colOff>
      <xdr:row>20</xdr:row>
      <xdr:rowOff>0</xdr:rowOff>
    </xdr:from>
    <xdr:to>
      <xdr:col>11</xdr:col>
      <xdr:colOff>857250</xdr:colOff>
      <xdr:row>21</xdr:row>
      <xdr:rowOff>0</xdr:rowOff>
    </xdr:to>
    <xdr:sp macro="" textlink="">
      <xdr:nvSpPr>
        <xdr:cNvPr id="9218" name="Rectangle 2">
          <a:extLst>
            <a:ext uri="{FF2B5EF4-FFF2-40B4-BE49-F238E27FC236}">
              <a16:creationId xmlns:a16="http://schemas.microsoft.com/office/drawing/2014/main" id="{00000000-0008-0000-0300-000002240000}"/>
            </a:ext>
          </a:extLst>
        </xdr:cNvPr>
        <xdr:cNvSpPr>
          <a:spLocks noChangeArrowheads="1"/>
        </xdr:cNvSpPr>
      </xdr:nvSpPr>
      <xdr:spPr bwMode="auto">
        <a:xfrm>
          <a:off x="12192000" y="3076575"/>
          <a:ext cx="13525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7</xdr:col>
      <xdr:colOff>76200</xdr:colOff>
      <xdr:row>22</xdr:row>
      <xdr:rowOff>0</xdr:rowOff>
    </xdr:from>
    <xdr:to>
      <xdr:col>8</xdr:col>
      <xdr:colOff>962025</xdr:colOff>
      <xdr:row>23</xdr:row>
      <xdr:rowOff>123825</xdr:rowOff>
    </xdr:to>
    <xdr:sp macro="" textlink="">
      <xdr:nvSpPr>
        <xdr:cNvPr id="9219" name="Rectangle 3">
          <a:extLst>
            <a:ext uri="{FF2B5EF4-FFF2-40B4-BE49-F238E27FC236}">
              <a16:creationId xmlns:a16="http://schemas.microsoft.com/office/drawing/2014/main" id="{00000000-0008-0000-0300-000003240000}"/>
            </a:ext>
          </a:extLst>
        </xdr:cNvPr>
        <xdr:cNvSpPr>
          <a:spLocks noChangeArrowheads="1"/>
        </xdr:cNvSpPr>
      </xdr:nvSpPr>
      <xdr:spPr bwMode="auto">
        <a:xfrm>
          <a:off x="8591550" y="3571875"/>
          <a:ext cx="2000250" cy="371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</a:t>
          </a:r>
          <a:b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</a:b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(menos 24 de años):</a:t>
          </a:r>
        </a:p>
      </xdr:txBody>
    </xdr:sp>
    <xdr:clientData/>
  </xdr:twoCellAnchor>
  <xdr:twoCellAnchor>
    <xdr:from>
      <xdr:col>10</xdr:col>
      <xdr:colOff>619125</xdr:colOff>
      <xdr:row>22</xdr:row>
      <xdr:rowOff>0</xdr:rowOff>
    </xdr:from>
    <xdr:to>
      <xdr:col>11</xdr:col>
      <xdr:colOff>866775</xdr:colOff>
      <xdr:row>22</xdr:row>
      <xdr:rowOff>228600</xdr:rowOff>
    </xdr:to>
    <xdr:sp macro="" textlink="">
      <xdr:nvSpPr>
        <xdr:cNvPr id="9220" name="Rectangle 4">
          <a:extLst>
            <a:ext uri="{FF2B5EF4-FFF2-40B4-BE49-F238E27FC236}">
              <a16:creationId xmlns:a16="http://schemas.microsoft.com/office/drawing/2014/main" id="{00000000-0008-0000-0300-000004240000}"/>
            </a:ext>
          </a:extLst>
        </xdr:cNvPr>
        <xdr:cNvSpPr>
          <a:spLocks noChangeArrowheads="1"/>
        </xdr:cNvSpPr>
      </xdr:nvSpPr>
      <xdr:spPr bwMode="auto">
        <a:xfrm>
          <a:off x="12192000" y="3571875"/>
          <a:ext cx="1362075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7</xdr:col>
      <xdr:colOff>57150</xdr:colOff>
      <xdr:row>24</xdr:row>
      <xdr:rowOff>57150</xdr:rowOff>
    </xdr:from>
    <xdr:to>
      <xdr:col>9</xdr:col>
      <xdr:colOff>476250</xdr:colOff>
      <xdr:row>25</xdr:row>
      <xdr:rowOff>57150</xdr:rowOff>
    </xdr:to>
    <xdr:sp macro="" textlink="">
      <xdr:nvSpPr>
        <xdr:cNvPr id="9221" name="Rectangle 5">
          <a:extLst>
            <a:ext uri="{FF2B5EF4-FFF2-40B4-BE49-F238E27FC236}">
              <a16:creationId xmlns:a16="http://schemas.microsoft.com/office/drawing/2014/main" id="{00000000-0008-0000-0300-000005240000}"/>
            </a:ext>
          </a:extLst>
        </xdr:cNvPr>
        <xdr:cNvSpPr>
          <a:spLocks noChangeArrowheads="1"/>
        </xdr:cNvSpPr>
      </xdr:nvSpPr>
      <xdr:spPr bwMode="auto">
        <a:xfrm>
          <a:off x="8572500" y="4124325"/>
          <a:ext cx="26479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Coberturas adicionales solicitadas :</a:t>
          </a:r>
        </a:p>
      </xdr:txBody>
    </xdr:sp>
    <xdr:clientData/>
  </xdr:twoCellAnchor>
  <xdr:twoCellAnchor>
    <xdr:from>
      <xdr:col>5</xdr:col>
      <xdr:colOff>76200</xdr:colOff>
      <xdr:row>18</xdr:row>
      <xdr:rowOff>0</xdr:rowOff>
    </xdr:from>
    <xdr:to>
      <xdr:col>6</xdr:col>
      <xdr:colOff>885825</xdr:colOff>
      <xdr:row>18</xdr:row>
      <xdr:rowOff>276225</xdr:rowOff>
    </xdr:to>
    <xdr:sp macro="" textlink="">
      <xdr:nvSpPr>
        <xdr:cNvPr id="9222" name="Rectangle 6">
          <a:extLst>
            <a:ext uri="{FF2B5EF4-FFF2-40B4-BE49-F238E27FC236}">
              <a16:creationId xmlns:a16="http://schemas.microsoft.com/office/drawing/2014/main" id="{00000000-0008-0000-0300-000006240000}"/>
            </a:ext>
          </a:extLst>
        </xdr:cNvPr>
        <xdr:cNvSpPr>
          <a:spLocks noChangeArrowheads="1"/>
        </xdr:cNvSpPr>
      </xdr:nvSpPr>
      <xdr:spPr bwMode="auto">
        <a:xfrm>
          <a:off x="6076950" y="2581275"/>
          <a:ext cx="19240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5</xdr:col>
      <xdr:colOff>76200</xdr:colOff>
      <xdr:row>16</xdr:row>
      <xdr:rowOff>0</xdr:rowOff>
    </xdr:from>
    <xdr:to>
      <xdr:col>6</xdr:col>
      <xdr:colOff>885825</xdr:colOff>
      <xdr:row>17</xdr:row>
      <xdr:rowOff>38100</xdr:rowOff>
    </xdr:to>
    <xdr:sp macro="" textlink="">
      <xdr:nvSpPr>
        <xdr:cNvPr id="9223" name="Rectangle 7">
          <a:extLst>
            <a:ext uri="{FF2B5EF4-FFF2-40B4-BE49-F238E27FC236}">
              <a16:creationId xmlns:a16="http://schemas.microsoft.com/office/drawing/2014/main" id="{00000000-0008-0000-0300-000007240000}"/>
            </a:ext>
          </a:extLst>
        </xdr:cNvPr>
        <xdr:cNvSpPr>
          <a:spLocks noChangeArrowheads="1"/>
        </xdr:cNvSpPr>
      </xdr:nvSpPr>
      <xdr:spPr bwMode="auto">
        <a:xfrm>
          <a:off x="6076950" y="2085975"/>
          <a:ext cx="1924050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72116</xdr:colOff>
      <xdr:row>8</xdr:row>
      <xdr:rowOff>147865</xdr:rowOff>
    </xdr:from>
    <xdr:to>
      <xdr:col>1</xdr:col>
      <xdr:colOff>605516</xdr:colOff>
      <xdr:row>11</xdr:row>
      <xdr:rowOff>127000</xdr:rowOff>
    </xdr:to>
    <xdr:sp macro="" textlink="">
      <xdr:nvSpPr>
        <xdr:cNvPr id="9224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240000}"/>
            </a:ext>
          </a:extLst>
        </xdr:cNvPr>
        <xdr:cNvSpPr txBox="1">
          <a:spLocks noChangeArrowheads="1"/>
        </xdr:cNvSpPr>
      </xdr:nvSpPr>
      <xdr:spPr bwMode="auto">
        <a:xfrm>
          <a:off x="72116" y="1405165"/>
          <a:ext cx="3200400" cy="43633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24</xdr:row>
          <xdr:rowOff>63500</xdr:rowOff>
        </xdr:from>
        <xdr:to>
          <xdr:col>9</xdr:col>
          <xdr:colOff>1054100</xdr:colOff>
          <xdr:row>25</xdr:row>
          <xdr:rowOff>38100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3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787400</xdr:colOff>
          <xdr:row>26</xdr:row>
          <xdr:rowOff>63500</xdr:rowOff>
        </xdr:from>
        <xdr:to>
          <xdr:col>9</xdr:col>
          <xdr:colOff>1054100</xdr:colOff>
          <xdr:row>27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3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9</xdr:col>
      <xdr:colOff>190501</xdr:colOff>
      <xdr:row>0</xdr:row>
      <xdr:rowOff>104322</xdr:rowOff>
    </xdr:from>
    <xdr:to>
      <xdr:col>12</xdr:col>
      <xdr:colOff>935493</xdr:colOff>
      <xdr:row>7</xdr:row>
      <xdr:rowOff>104322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 noChangeArrowheads="1"/>
        </xdr:cNvSpPr>
      </xdr:nvSpPr>
      <xdr:spPr bwMode="auto">
        <a:xfrm>
          <a:off x="13970001" y="104322"/>
          <a:ext cx="4554992" cy="11049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Arial"/>
            <a:ea typeface="+mn-ea"/>
            <a:cs typeface="Arial"/>
          </a:endParaRPr>
        </a:p>
        <a:p>
          <a:pPr algn="r" rtl="0"/>
          <a:r>
            <a:rPr lang="en-US" sz="1600" b="0" i="0" baseline="0">
              <a:solidFill>
                <a:schemeClr val="bg1"/>
              </a:solidFill>
              <a:latin typeface="Arial"/>
              <a:ea typeface="+mn-ea"/>
              <a:cs typeface="Arial"/>
            </a:rPr>
            <a:t>VENEZUELA INTERNATIONAL PRODUCTS</a:t>
          </a:r>
          <a:endParaRPr lang="es-ES" sz="160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oneCell">
    <xdr:from>
      <xdr:col>0</xdr:col>
      <xdr:colOff>71264</xdr:colOff>
      <xdr:row>0</xdr:row>
      <xdr:rowOff>68035</xdr:rowOff>
    </xdr:from>
    <xdr:to>
      <xdr:col>0</xdr:col>
      <xdr:colOff>1418119</xdr:colOff>
      <xdr:row>8</xdr:row>
      <xdr:rowOff>71664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71264" y="68035"/>
          <a:ext cx="1346855" cy="1349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29310</xdr:rowOff>
    </xdr:from>
    <xdr:to>
      <xdr:col>4</xdr:col>
      <xdr:colOff>46228</xdr:colOff>
      <xdr:row>44</xdr:row>
      <xdr:rowOff>127000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65918"/>
        <a:stretch/>
      </xdr:blipFill>
      <xdr:spPr>
        <a:xfrm>
          <a:off x="0" y="3344010"/>
          <a:ext cx="8440928" cy="6955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190500</xdr:rowOff>
    </xdr:from>
    <xdr:to>
      <xdr:col>4</xdr:col>
      <xdr:colOff>46228</xdr:colOff>
      <xdr:row>86</xdr:row>
      <xdr:rowOff>156818</xdr:rowOff>
    </xdr:to>
    <xdr:pic>
      <xdr:nvPicPr>
        <xdr:cNvPr id="18" name="Imagen 16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527"/>
        <a:stretch/>
      </xdr:blipFill>
      <xdr:spPr>
        <a:xfrm>
          <a:off x="0" y="11379200"/>
          <a:ext cx="8440928" cy="8056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114300</xdr:rowOff>
    </xdr:from>
    <xdr:to>
      <xdr:col>4</xdr:col>
      <xdr:colOff>46228</xdr:colOff>
      <xdr:row>48</xdr:row>
      <xdr:rowOff>182031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230" b="56460"/>
        <a:stretch/>
      </xdr:blipFill>
      <xdr:spPr>
        <a:xfrm>
          <a:off x="0" y="10287000"/>
          <a:ext cx="8440928" cy="10837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1381313</xdr:colOff>
      <xdr:row>0</xdr:row>
      <xdr:rowOff>42334</xdr:rowOff>
    </xdr:from>
    <xdr:to>
      <xdr:col>8</xdr:col>
      <xdr:colOff>42333</xdr:colOff>
      <xdr:row>7</xdr:row>
      <xdr:rowOff>98778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 bwMode="auto">
        <a:xfrm>
          <a:off x="1381313" y="42334"/>
          <a:ext cx="10711909" cy="1185333"/>
        </a:xfrm>
        <a:prstGeom prst="rect">
          <a:avLst/>
        </a:prstGeom>
        <a:solidFill>
          <a:srgbClr val="0079C8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107015</xdr:colOff>
      <xdr:row>17</xdr:row>
      <xdr:rowOff>139512</xdr:rowOff>
    </xdr:from>
    <xdr:to>
      <xdr:col>3</xdr:col>
      <xdr:colOff>1066800</xdr:colOff>
      <xdr:row>19</xdr:row>
      <xdr:rowOff>104774</xdr:rowOff>
    </xdr:to>
    <xdr:sp macro="" textlink="">
      <xdr:nvSpPr>
        <xdr:cNvPr id="12289" name="Rectangle 1">
          <a:extLs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>
          <a:spLocks noChangeArrowheads="1"/>
        </xdr:cNvSpPr>
      </xdr:nvSpPr>
      <xdr:spPr bwMode="auto">
        <a:xfrm>
          <a:off x="3793190" y="2997012"/>
          <a:ext cx="2074210" cy="35578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de adultos en la póliza:</a:t>
          </a:r>
        </a:p>
      </xdr:txBody>
    </xdr:sp>
    <xdr:clientData/>
  </xdr:twoCellAnchor>
  <xdr:twoCellAnchor>
    <xdr:from>
      <xdr:col>5</xdr:col>
      <xdr:colOff>828114</xdr:colOff>
      <xdr:row>17</xdr:row>
      <xdr:rowOff>142314</xdr:rowOff>
    </xdr:from>
    <xdr:to>
      <xdr:col>6</xdr:col>
      <xdr:colOff>1066241</xdr:colOff>
      <xdr:row>18</xdr:row>
      <xdr:rowOff>239245</xdr:rowOff>
    </xdr:to>
    <xdr:sp macro="" textlink="">
      <xdr:nvSpPr>
        <xdr:cNvPr id="12290" name="Rectangle 2">
          <a:extLs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>
          <a:spLocks noChangeArrowheads="1"/>
        </xdr:cNvSpPr>
      </xdr:nvSpPr>
      <xdr:spPr bwMode="auto">
        <a:xfrm>
          <a:off x="7857564" y="2999814"/>
          <a:ext cx="1352552" cy="23980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Titular :</a:t>
          </a:r>
        </a:p>
      </xdr:txBody>
    </xdr:sp>
    <xdr:clientData/>
  </xdr:twoCellAnchor>
  <xdr:twoCellAnchor>
    <xdr:from>
      <xdr:col>2</xdr:col>
      <xdr:colOff>97490</xdr:colOff>
      <xdr:row>19</xdr:row>
      <xdr:rowOff>226898</xdr:rowOff>
    </xdr:from>
    <xdr:to>
      <xdr:col>3</xdr:col>
      <xdr:colOff>1057275</xdr:colOff>
      <xdr:row>21</xdr:row>
      <xdr:rowOff>95603</xdr:rowOff>
    </xdr:to>
    <xdr:sp macro="" textlink="">
      <xdr:nvSpPr>
        <xdr:cNvPr id="12291" name="Rectangle 3">
          <a:extLs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>
          <a:spLocks noChangeArrowheads="1"/>
        </xdr:cNvSpPr>
      </xdr:nvSpPr>
      <xdr:spPr bwMode="auto">
        <a:xfrm>
          <a:off x="3907490" y="3655898"/>
          <a:ext cx="2229785" cy="37670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Número hijos </a:t>
          </a:r>
          <a:b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</a:b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(menos de 24 años):</a:t>
          </a:r>
        </a:p>
      </xdr:txBody>
    </xdr:sp>
    <xdr:clientData/>
  </xdr:twoCellAnchor>
  <xdr:twoCellAnchor>
    <xdr:from>
      <xdr:col>5</xdr:col>
      <xdr:colOff>809064</xdr:colOff>
      <xdr:row>20</xdr:row>
      <xdr:rowOff>29695</xdr:rowOff>
    </xdr:from>
    <xdr:to>
      <xdr:col>6</xdr:col>
      <xdr:colOff>1056716</xdr:colOff>
      <xdr:row>21</xdr:row>
      <xdr:rowOff>3922</xdr:rowOff>
    </xdr:to>
    <xdr:sp macro="" textlink="">
      <xdr:nvSpPr>
        <xdr:cNvPr id="12292" name="Rectangle 4">
          <a:extLs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>
          <a:spLocks noChangeArrowheads="1"/>
        </xdr:cNvSpPr>
      </xdr:nvSpPr>
      <xdr:spPr bwMode="auto">
        <a:xfrm>
          <a:off x="7838514" y="3525370"/>
          <a:ext cx="1362077" cy="22187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MS Reference Sans Serif"/>
            </a:rPr>
            <a:t>Edad de Cónyuge:</a:t>
          </a:r>
        </a:p>
      </xdr:txBody>
    </xdr:sp>
    <xdr:clientData/>
  </xdr:twoCellAnchor>
  <xdr:twoCellAnchor>
    <xdr:from>
      <xdr:col>0</xdr:col>
      <xdr:colOff>477309</xdr:colOff>
      <xdr:row>16</xdr:row>
      <xdr:rowOff>3362</xdr:rowOff>
    </xdr:from>
    <xdr:to>
      <xdr:col>1</xdr:col>
      <xdr:colOff>1185334</xdr:colOff>
      <xdr:row>17</xdr:row>
      <xdr:rowOff>4482</xdr:rowOff>
    </xdr:to>
    <xdr:sp macro="" textlink="">
      <xdr:nvSpPr>
        <xdr:cNvPr id="12294" name="Rectangle 6">
          <a:extLst>
            <a:ext uri="{FF2B5EF4-FFF2-40B4-BE49-F238E27FC236}">
              <a16:creationId xmlns:a16="http://schemas.microsoft.com/office/drawing/2014/main" id="{00000000-0008-0000-0400-000006300000}"/>
            </a:ext>
          </a:extLst>
        </xdr:cNvPr>
        <xdr:cNvSpPr>
          <a:spLocks noChangeArrowheads="1"/>
        </xdr:cNvSpPr>
      </xdr:nvSpPr>
      <xdr:spPr bwMode="auto">
        <a:xfrm>
          <a:off x="477309" y="2783251"/>
          <a:ext cx="3248025" cy="2551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Broker / Agente :</a:t>
          </a:r>
        </a:p>
      </xdr:txBody>
    </xdr:sp>
    <xdr:clientData/>
  </xdr:twoCellAnchor>
  <xdr:twoCellAnchor>
    <xdr:from>
      <xdr:col>0</xdr:col>
      <xdr:colOff>477309</xdr:colOff>
      <xdr:row>13</xdr:row>
      <xdr:rowOff>93009</xdr:rowOff>
    </xdr:from>
    <xdr:to>
      <xdr:col>1</xdr:col>
      <xdr:colOff>1182159</xdr:colOff>
      <xdr:row>15</xdr:row>
      <xdr:rowOff>24093</xdr:rowOff>
    </xdr:to>
    <xdr:sp macro="" textlink="">
      <xdr:nvSpPr>
        <xdr:cNvPr id="12295" name="Rectangle 7">
          <a:extLst>
            <a:ext uri="{FF2B5EF4-FFF2-40B4-BE49-F238E27FC236}">
              <a16:creationId xmlns:a16="http://schemas.microsoft.com/office/drawing/2014/main" id="{00000000-0008-0000-0400-000007300000}"/>
            </a:ext>
          </a:extLst>
        </xdr:cNvPr>
        <xdr:cNvSpPr>
          <a:spLocks noChangeArrowheads="1"/>
        </xdr:cNvSpPr>
      </xdr:nvSpPr>
      <xdr:spPr bwMode="auto">
        <a:xfrm>
          <a:off x="477309" y="2379009"/>
          <a:ext cx="3244850" cy="28386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MS Reference Sans Serif"/>
            </a:rPr>
            <a:t>Nombre del asegurado :</a:t>
          </a:r>
        </a:p>
      </xdr:txBody>
    </xdr:sp>
    <xdr:clientData/>
  </xdr:twoCellAnchor>
  <xdr:twoCellAnchor>
    <xdr:from>
      <xdr:col>0</xdr:col>
      <xdr:colOff>57239</xdr:colOff>
      <xdr:row>8</xdr:row>
      <xdr:rowOff>47626</xdr:rowOff>
    </xdr:from>
    <xdr:to>
      <xdr:col>1</xdr:col>
      <xdr:colOff>717639</xdr:colOff>
      <xdr:row>11</xdr:row>
      <xdr:rowOff>39159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300000}"/>
            </a:ext>
          </a:extLst>
        </xdr:cNvPr>
        <xdr:cNvSpPr txBox="1">
          <a:spLocks noChangeArrowheads="1"/>
        </xdr:cNvSpPr>
      </xdr:nvSpPr>
      <xdr:spPr bwMode="auto">
        <a:xfrm>
          <a:off x="57239" y="1331737"/>
          <a:ext cx="3200400" cy="457200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3</xdr:col>
      <xdr:colOff>1086556</xdr:colOff>
      <xdr:row>0</xdr:row>
      <xdr:rowOff>95250</xdr:rowOff>
    </xdr:from>
    <xdr:to>
      <xdr:col>7</xdr:col>
      <xdr:colOff>1183573</xdr:colOff>
      <xdr:row>7</xdr:row>
      <xdr:rowOff>11907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6166556" y="95250"/>
          <a:ext cx="5177017" cy="104554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r" rtl="0" fontAlgn="base"/>
          <a:r>
            <a:rPr lang="es-ES" sz="1600" b="1" i="0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Latinoamérica</a:t>
          </a:r>
          <a:endParaRPr lang="es-ES" sz="1600" b="0" i="0" baseline="0">
            <a:solidFill>
              <a:schemeClr val="bg1"/>
            </a:solidFill>
            <a:latin typeface="Arial"/>
            <a:ea typeface="+mn-ea"/>
            <a:cs typeface="Arial"/>
          </a:endParaRPr>
        </a:p>
        <a:p>
          <a:pPr algn="r" rtl="0"/>
          <a:r>
            <a:rPr lang="es-ES" sz="1600">
              <a:solidFill>
                <a:schemeClr val="bg1"/>
              </a:solidFill>
              <a:latin typeface="Arial"/>
              <a:ea typeface="+mn-ea"/>
              <a:cs typeface="Arial"/>
            </a:rPr>
            <a:t>VENEZUELA INTERNATIONAL PRODUCTS</a:t>
          </a:r>
        </a:p>
      </xdr:txBody>
    </xdr:sp>
    <xdr:clientData/>
  </xdr:twoCellAnchor>
  <xdr:twoCellAnchor editAs="oneCell">
    <xdr:from>
      <xdr:col>0</xdr:col>
      <xdr:colOff>52917</xdr:colOff>
      <xdr:row>0</xdr:row>
      <xdr:rowOff>45397</xdr:rowOff>
    </xdr:from>
    <xdr:to>
      <xdr:col>0</xdr:col>
      <xdr:colOff>1267015</xdr:colOff>
      <xdr:row>7</xdr:row>
      <xdr:rowOff>81075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52917" y="45397"/>
          <a:ext cx="1214098" cy="12167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L48"/>
  <sheetViews>
    <sheetView showGridLines="0" tabSelected="1" zoomScaleNormal="100" workbookViewId="0">
      <selection activeCell="B30" sqref="B30"/>
    </sheetView>
  </sheetViews>
  <sheetFormatPr baseColWidth="10" defaultColWidth="20.5" defaultRowHeight="18" x14ac:dyDescent="0.2"/>
  <cols>
    <col min="1" max="1" width="14.83203125" style="351" customWidth="1"/>
    <col min="2" max="10" width="20.5" style="351" customWidth="1"/>
    <col min="11" max="11" width="4.5" style="351" customWidth="1"/>
    <col min="12" max="16384" width="20.5" style="351"/>
  </cols>
  <sheetData>
    <row r="1" spans="1:12" ht="12.75" customHeight="1" x14ac:dyDescent="0.2">
      <c r="A1" s="383"/>
      <c r="B1" s="383"/>
      <c r="C1" s="383"/>
      <c r="D1" s="383"/>
      <c r="E1" s="383"/>
      <c r="F1" s="383"/>
      <c r="G1" s="383"/>
      <c r="H1" s="383"/>
      <c r="I1" s="383"/>
      <c r="J1" s="383"/>
    </row>
    <row r="2" spans="1:12" x14ac:dyDescent="0.2">
      <c r="A2" s="383"/>
      <c r="B2" s="383"/>
      <c r="C2" s="383"/>
      <c r="D2" s="383"/>
      <c r="E2" s="383"/>
      <c r="F2" s="383"/>
      <c r="G2" s="383"/>
      <c r="H2" s="383"/>
      <c r="I2" s="383" t="s">
        <v>4</v>
      </c>
      <c r="J2" s="383" t="s">
        <v>4</v>
      </c>
      <c r="K2" s="351" t="s">
        <v>4</v>
      </c>
    </row>
    <row r="3" spans="1:12" x14ac:dyDescent="0.2">
      <c r="A3" s="383"/>
      <c r="B3" s="383"/>
      <c r="C3" s="383"/>
      <c r="D3" s="383"/>
      <c r="E3" s="383"/>
      <c r="F3" s="383"/>
      <c r="G3" s="383"/>
      <c r="H3" s="383"/>
      <c r="I3" s="383"/>
      <c r="J3" s="383"/>
    </row>
    <row r="4" spans="1:12" x14ac:dyDescent="0.2">
      <c r="A4" s="383"/>
      <c r="B4" s="383"/>
      <c r="C4" s="383"/>
      <c r="D4" s="383"/>
      <c r="E4" s="383"/>
      <c r="F4" s="383"/>
      <c r="G4" s="383"/>
      <c r="H4" s="383"/>
      <c r="I4" s="383"/>
      <c r="J4" s="383"/>
    </row>
    <row r="5" spans="1:12" x14ac:dyDescent="0.2">
      <c r="A5" s="383"/>
      <c r="B5" s="383"/>
      <c r="C5" s="383"/>
      <c r="D5" s="383"/>
      <c r="E5" s="383"/>
      <c r="F5" s="383"/>
      <c r="G5" s="383"/>
      <c r="H5" s="383"/>
      <c r="I5" s="383"/>
      <c r="J5" s="383"/>
    </row>
    <row r="6" spans="1:12" x14ac:dyDescent="0.2">
      <c r="A6" s="383"/>
      <c r="B6" s="383"/>
      <c r="C6" s="383"/>
      <c r="D6" s="383"/>
      <c r="E6" s="383"/>
      <c r="F6" s="383"/>
      <c r="G6" s="383"/>
      <c r="H6" s="383"/>
      <c r="I6" s="383"/>
      <c r="J6" s="383"/>
    </row>
    <row r="7" spans="1:12" hidden="1" x14ac:dyDescent="0.2">
      <c r="A7" s="383"/>
      <c r="B7" s="383"/>
      <c r="C7" s="383"/>
      <c r="D7" s="383"/>
      <c r="E7" s="383"/>
      <c r="F7" s="383"/>
      <c r="G7" s="383"/>
      <c r="H7" s="383"/>
      <c r="I7" s="384" t="s">
        <v>4</v>
      </c>
      <c r="J7" s="384" t="s">
        <v>4</v>
      </c>
      <c r="K7" s="352" t="s">
        <v>4</v>
      </c>
      <c r="L7" s="353" t="s">
        <v>4</v>
      </c>
    </row>
    <row r="8" spans="1:12" x14ac:dyDescent="0.2">
      <c r="A8" s="383"/>
      <c r="B8" s="383"/>
      <c r="C8" s="383"/>
      <c r="D8" s="383"/>
      <c r="E8" s="383"/>
      <c r="F8" s="383"/>
      <c r="G8" s="383"/>
      <c r="H8" s="383"/>
      <c r="I8" s="383"/>
      <c r="J8" s="383"/>
    </row>
    <row r="9" spans="1:12" x14ac:dyDescent="0.2">
      <c r="A9" s="387" t="s">
        <v>94</v>
      </c>
      <c r="B9" s="388"/>
      <c r="C9" s="388"/>
      <c r="D9" s="388"/>
      <c r="E9" s="388"/>
      <c r="F9" s="388"/>
      <c r="G9" s="388"/>
      <c r="H9" s="388"/>
      <c r="I9" s="388"/>
      <c r="J9" s="389"/>
    </row>
    <row r="10" spans="1:12" x14ac:dyDescent="0.2">
      <c r="A10" s="390"/>
      <c r="B10" s="386"/>
      <c r="C10" s="386"/>
      <c r="D10" s="386"/>
      <c r="E10" s="386"/>
      <c r="F10" s="386"/>
      <c r="G10" s="386"/>
      <c r="H10" s="386"/>
      <c r="I10" s="386"/>
      <c r="J10" s="391"/>
    </row>
    <row r="11" spans="1:12" x14ac:dyDescent="0.2">
      <c r="A11" s="390"/>
      <c r="B11" s="405" t="s">
        <v>154</v>
      </c>
      <c r="C11" s="406"/>
      <c r="D11" s="408" t="s">
        <v>114</v>
      </c>
      <c r="E11" s="409"/>
      <c r="F11" s="409"/>
      <c r="G11" s="409"/>
      <c r="H11" s="409"/>
      <c r="I11" s="409"/>
      <c r="J11" s="410"/>
    </row>
    <row r="12" spans="1:12" ht="9.5" customHeight="1" x14ac:dyDescent="0.2">
      <c r="A12" s="390"/>
      <c r="B12" s="386"/>
      <c r="C12" s="386"/>
      <c r="D12" s="392"/>
      <c r="E12" s="392"/>
      <c r="F12" s="392"/>
      <c r="G12" s="392"/>
      <c r="H12" s="386"/>
      <c r="I12" s="386"/>
      <c r="J12" s="391"/>
    </row>
    <row r="13" spans="1:12" x14ac:dyDescent="0.2">
      <c r="A13" s="390"/>
      <c r="B13" s="386"/>
      <c r="C13" s="386"/>
      <c r="D13" s="405" t="s">
        <v>151</v>
      </c>
      <c r="E13" s="405"/>
      <c r="F13" s="406"/>
      <c r="G13" s="385">
        <v>2</v>
      </c>
      <c r="H13" s="407" t="s">
        <v>152</v>
      </c>
      <c r="I13" s="406"/>
      <c r="J13" s="393">
        <v>3</v>
      </c>
    </row>
    <row r="14" spans="1:12" ht="9.5" customHeight="1" x14ac:dyDescent="0.2">
      <c r="A14" s="390"/>
      <c r="B14" s="386"/>
      <c r="C14" s="386"/>
      <c r="D14" s="384"/>
      <c r="E14" s="384"/>
      <c r="F14" s="384"/>
      <c r="G14" s="392"/>
      <c r="H14" s="384"/>
      <c r="I14" s="384"/>
      <c r="J14" s="391"/>
    </row>
    <row r="15" spans="1:12" x14ac:dyDescent="0.2">
      <c r="A15" s="390"/>
      <c r="B15" s="386"/>
      <c r="C15" s="386"/>
      <c r="D15" s="384"/>
      <c r="E15" s="405" t="s">
        <v>95</v>
      </c>
      <c r="F15" s="406"/>
      <c r="G15" s="385">
        <v>54</v>
      </c>
      <c r="H15" s="407" t="s">
        <v>153</v>
      </c>
      <c r="I15" s="406"/>
      <c r="J15" s="393">
        <v>54</v>
      </c>
    </row>
    <row r="16" spans="1:12" x14ac:dyDescent="0.2">
      <c r="A16" s="394"/>
      <c r="B16" s="395"/>
      <c r="C16" s="395"/>
      <c r="D16" s="395"/>
      <c r="E16" s="395"/>
      <c r="F16" s="395"/>
      <c r="G16" s="395"/>
      <c r="H16" s="395"/>
      <c r="I16" s="395"/>
      <c r="J16" s="396"/>
    </row>
    <row r="17" spans="1:10" x14ac:dyDescent="0.2">
      <c r="A17" s="386"/>
      <c r="B17" s="386"/>
      <c r="C17" s="386"/>
      <c r="D17" s="386"/>
      <c r="E17" s="386"/>
      <c r="F17" s="386"/>
      <c r="G17" s="386"/>
      <c r="H17" s="386"/>
      <c r="I17" s="386"/>
      <c r="J17" s="386"/>
    </row>
    <row r="18" spans="1:10" x14ac:dyDescent="0.2">
      <c r="A18" s="387" t="s">
        <v>96</v>
      </c>
      <c r="B18" s="388"/>
      <c r="C18" s="388"/>
      <c r="D18" s="388"/>
      <c r="E18" s="388"/>
      <c r="F18" s="388"/>
      <c r="G18" s="388"/>
      <c r="H18" s="388"/>
      <c r="I18" s="388"/>
      <c r="J18" s="389"/>
    </row>
    <row r="19" spans="1:10" x14ac:dyDescent="0.2">
      <c r="A19" s="390"/>
      <c r="B19" s="386"/>
      <c r="C19" s="386"/>
      <c r="D19" s="386"/>
      <c r="E19" s="386"/>
      <c r="F19" s="386"/>
      <c r="G19" s="386"/>
      <c r="H19" s="386"/>
      <c r="I19" s="386"/>
      <c r="J19" s="391"/>
    </row>
    <row r="20" spans="1:10" x14ac:dyDescent="0.2">
      <c r="A20" s="390"/>
      <c r="B20" s="405" t="s">
        <v>155</v>
      </c>
      <c r="C20" s="406"/>
      <c r="D20" s="408" t="s">
        <v>108</v>
      </c>
      <c r="E20" s="409"/>
      <c r="F20" s="409"/>
      <c r="G20" s="411"/>
      <c r="H20" s="386"/>
      <c r="I20" s="386"/>
      <c r="J20" s="391"/>
    </row>
    <row r="21" spans="1:10" x14ac:dyDescent="0.2">
      <c r="A21" s="394"/>
      <c r="B21" s="395"/>
      <c r="C21" s="395"/>
      <c r="D21" s="395"/>
      <c r="E21" s="395"/>
      <c r="F21" s="395"/>
      <c r="G21" s="395"/>
      <c r="H21" s="395"/>
      <c r="I21" s="395"/>
      <c r="J21" s="396"/>
    </row>
    <row r="22" spans="1:10" x14ac:dyDescent="0.2">
      <c r="A22" s="386"/>
      <c r="B22" s="386"/>
      <c r="C22" s="386"/>
      <c r="D22" s="386"/>
      <c r="E22" s="386"/>
      <c r="F22" s="386"/>
      <c r="G22" s="386"/>
      <c r="H22" s="386"/>
      <c r="I22" s="386"/>
      <c r="J22" s="386"/>
    </row>
    <row r="23" spans="1:10" x14ac:dyDescent="0.2">
      <c r="A23" s="387" t="s">
        <v>150</v>
      </c>
      <c r="B23" s="388"/>
      <c r="C23" s="388"/>
      <c r="D23" s="388"/>
      <c r="E23" s="388"/>
      <c r="F23" s="388"/>
      <c r="G23" s="388"/>
      <c r="H23" s="388"/>
      <c r="I23" s="388"/>
      <c r="J23" s="389"/>
    </row>
    <row r="24" spans="1:10" x14ac:dyDescent="0.2">
      <c r="A24" s="390"/>
      <c r="B24" s="386"/>
      <c r="C24" s="386"/>
      <c r="D24" s="386"/>
      <c r="E24" s="386"/>
      <c r="F24" s="386"/>
      <c r="G24" s="386"/>
      <c r="H24" s="386"/>
      <c r="I24" s="386"/>
      <c r="J24" s="391"/>
    </row>
    <row r="25" spans="1:10" x14ac:dyDescent="0.2">
      <c r="A25" s="390"/>
      <c r="B25" s="386"/>
      <c r="C25" s="386"/>
      <c r="D25" s="386"/>
      <c r="E25" s="386"/>
      <c r="F25" s="386"/>
      <c r="G25" s="386"/>
      <c r="H25" s="386"/>
      <c r="I25" s="386"/>
      <c r="J25" s="391"/>
    </row>
    <row r="26" spans="1:10" x14ac:dyDescent="0.2">
      <c r="A26" s="390"/>
      <c r="B26" s="386"/>
      <c r="C26" s="386"/>
      <c r="D26" s="386"/>
      <c r="E26" s="386"/>
      <c r="F26" s="386"/>
      <c r="G26" s="386"/>
      <c r="H26" s="386"/>
      <c r="I26" s="386"/>
      <c r="J26" s="391"/>
    </row>
    <row r="27" spans="1:10" x14ac:dyDescent="0.2">
      <c r="A27" s="390"/>
      <c r="B27" s="386"/>
      <c r="C27" s="386"/>
      <c r="D27" s="386"/>
      <c r="E27" s="386"/>
      <c r="F27" s="386"/>
      <c r="G27" s="386"/>
      <c r="H27" s="386"/>
      <c r="I27" s="386"/>
      <c r="J27" s="391"/>
    </row>
    <row r="28" spans="1:10" x14ac:dyDescent="0.2">
      <c r="A28" s="390"/>
      <c r="B28" s="386"/>
      <c r="C28" s="386"/>
      <c r="D28" s="386"/>
      <c r="E28" s="386"/>
      <c r="F28" s="386"/>
      <c r="G28" s="386"/>
      <c r="H28" s="386"/>
      <c r="I28" s="386"/>
      <c r="J28" s="391"/>
    </row>
    <row r="29" spans="1:10" x14ac:dyDescent="0.2">
      <c r="A29" s="390"/>
      <c r="B29" s="386"/>
      <c r="C29" s="386"/>
      <c r="D29" s="386"/>
      <c r="E29" s="386"/>
      <c r="F29" s="386"/>
      <c r="G29" s="386"/>
      <c r="H29" s="386"/>
      <c r="I29" s="386"/>
      <c r="J29" s="391"/>
    </row>
    <row r="30" spans="1:10" x14ac:dyDescent="0.2">
      <c r="A30" s="390"/>
      <c r="B30" s="386"/>
      <c r="C30" s="386"/>
      <c r="D30" s="386"/>
      <c r="E30" s="386"/>
      <c r="F30" s="386"/>
      <c r="G30" s="386"/>
      <c r="H30" s="386"/>
      <c r="I30" s="386"/>
      <c r="J30" s="391"/>
    </row>
    <row r="31" spans="1:10" x14ac:dyDescent="0.2">
      <c r="A31" s="390"/>
      <c r="B31" s="386"/>
      <c r="C31" s="386"/>
      <c r="D31" s="386"/>
      <c r="E31" s="386"/>
      <c r="F31" s="386"/>
      <c r="G31" s="386"/>
      <c r="H31" s="386"/>
      <c r="I31" s="386"/>
      <c r="J31" s="391"/>
    </row>
    <row r="32" spans="1:10" x14ac:dyDescent="0.2">
      <c r="A32" s="394"/>
      <c r="B32" s="395"/>
      <c r="C32" s="395"/>
      <c r="D32" s="395"/>
      <c r="E32" s="395"/>
      <c r="F32" s="395"/>
      <c r="G32" s="395"/>
      <c r="H32" s="395"/>
      <c r="I32" s="395"/>
      <c r="J32" s="396"/>
    </row>
    <row r="33" spans="1:12" x14ac:dyDescent="0.2">
      <c r="A33" s="383"/>
      <c r="B33" s="383"/>
      <c r="C33" s="383"/>
      <c r="D33" s="383"/>
      <c r="E33" s="383"/>
      <c r="F33" s="383"/>
      <c r="G33" s="383"/>
      <c r="H33" s="383"/>
      <c r="I33" s="383"/>
      <c r="J33" s="383"/>
    </row>
    <row r="34" spans="1:12" x14ac:dyDescent="0.2">
      <c r="A34" s="383"/>
      <c r="B34" s="383"/>
      <c r="C34" s="383"/>
      <c r="D34" s="383"/>
      <c r="E34" s="383"/>
      <c r="F34" s="383"/>
      <c r="G34" s="383"/>
      <c r="H34" s="383"/>
      <c r="I34" s="383"/>
      <c r="J34" s="383"/>
    </row>
    <row r="35" spans="1:12" x14ac:dyDescent="0.2">
      <c r="A35" s="383"/>
      <c r="B35" s="383"/>
      <c r="C35" s="383"/>
      <c r="D35" s="383"/>
      <c r="E35" s="383"/>
      <c r="F35" s="383"/>
      <c r="G35" s="383"/>
      <c r="H35" s="383"/>
      <c r="I35" s="383"/>
      <c r="J35" s="383"/>
    </row>
    <row r="36" spans="1:12" x14ac:dyDescent="0.2">
      <c r="A36" s="383"/>
      <c r="B36" s="383"/>
      <c r="C36" s="383"/>
      <c r="D36" s="383"/>
      <c r="E36" s="383"/>
      <c r="F36" s="383"/>
      <c r="G36" s="383"/>
      <c r="H36" s="383"/>
      <c r="I36" s="383"/>
      <c r="J36" s="383"/>
    </row>
    <row r="37" spans="1:12" x14ac:dyDescent="0.2">
      <c r="A37" s="383"/>
      <c r="B37" s="383"/>
      <c r="C37" s="383"/>
      <c r="D37" s="383"/>
      <c r="E37" s="383"/>
      <c r="F37" s="383"/>
      <c r="G37" s="383"/>
      <c r="H37" s="383"/>
      <c r="I37" s="383"/>
      <c r="J37" s="383"/>
    </row>
    <row r="38" spans="1:12" x14ac:dyDescent="0.2">
      <c r="A38" s="383"/>
      <c r="B38" s="383"/>
      <c r="C38" s="383"/>
      <c r="D38" s="383"/>
      <c r="E38" s="383"/>
      <c r="F38" s="383"/>
      <c r="G38" s="383"/>
      <c r="H38" s="383"/>
      <c r="I38" s="383"/>
      <c r="J38" s="383"/>
    </row>
    <row r="39" spans="1:12" x14ac:dyDescent="0.2">
      <c r="A39" s="383"/>
      <c r="B39" s="383"/>
      <c r="C39" s="383"/>
      <c r="D39" s="383"/>
      <c r="E39" s="383"/>
      <c r="F39" s="383"/>
      <c r="G39" s="383"/>
      <c r="H39" s="383"/>
      <c r="I39" s="383"/>
      <c r="J39" s="383"/>
    </row>
    <row r="40" spans="1:12" x14ac:dyDescent="0.2">
      <c r="A40" s="383"/>
      <c r="B40" s="383"/>
      <c r="C40" s="383"/>
      <c r="D40" s="383"/>
      <c r="E40" s="383"/>
      <c r="F40" s="383"/>
      <c r="G40" s="383"/>
      <c r="H40" s="383"/>
      <c r="I40" s="383"/>
      <c r="J40" s="383"/>
    </row>
    <row r="41" spans="1:12" x14ac:dyDescent="0.2">
      <c r="A41" s="383"/>
      <c r="B41" s="383"/>
      <c r="C41" s="383"/>
      <c r="D41" s="383"/>
      <c r="E41" s="383"/>
      <c r="F41" s="383"/>
      <c r="G41" s="383"/>
      <c r="H41" s="383"/>
      <c r="I41" s="383"/>
      <c r="J41" s="383"/>
    </row>
    <row r="42" spans="1:12" x14ac:dyDescent="0.2">
      <c r="A42" s="383"/>
      <c r="B42" s="383"/>
      <c r="C42" s="383"/>
      <c r="D42" s="383"/>
      <c r="E42" s="383"/>
      <c r="F42" s="383"/>
      <c r="G42" s="383"/>
      <c r="H42" s="383"/>
      <c r="I42" s="383"/>
      <c r="J42" s="383"/>
    </row>
    <row r="43" spans="1:12" x14ac:dyDescent="0.2">
      <c r="A43" s="383"/>
      <c r="B43" s="383"/>
      <c r="C43" s="383"/>
      <c r="D43" s="383"/>
      <c r="E43" s="383"/>
      <c r="F43" s="383"/>
      <c r="G43" s="383"/>
      <c r="H43" s="383"/>
      <c r="I43" s="383"/>
      <c r="J43" s="383"/>
    </row>
    <row r="44" spans="1:12" x14ac:dyDescent="0.2">
      <c r="A44" s="383"/>
      <c r="B44" s="383"/>
      <c r="C44" s="383"/>
      <c r="D44" s="383"/>
      <c r="E44" s="383"/>
      <c r="F44" s="383"/>
      <c r="G44" s="383"/>
      <c r="H44" s="383"/>
      <c r="I44" s="383"/>
      <c r="J44" s="383"/>
    </row>
    <row r="45" spans="1:12" x14ac:dyDescent="0.2">
      <c r="A45" s="383"/>
      <c r="B45" s="383"/>
      <c r="C45" s="383"/>
      <c r="D45" s="383"/>
      <c r="E45" s="383"/>
      <c r="F45" s="383"/>
      <c r="G45" s="383"/>
      <c r="H45" s="383"/>
      <c r="I45" s="383"/>
      <c r="J45" s="383"/>
    </row>
    <row r="46" spans="1:12" x14ac:dyDescent="0.2">
      <c r="A46" s="383"/>
      <c r="B46" s="383"/>
      <c r="C46" s="383"/>
      <c r="D46" s="383"/>
      <c r="E46" s="383"/>
      <c r="F46" s="383"/>
      <c r="G46" s="383"/>
      <c r="H46" s="383"/>
      <c r="I46" s="383"/>
      <c r="J46" s="383"/>
    </row>
    <row r="47" spans="1:12" x14ac:dyDescent="0.2">
      <c r="A47" s="383"/>
      <c r="B47" s="383"/>
      <c r="C47" s="383"/>
      <c r="D47" s="383"/>
      <c r="E47" s="383"/>
      <c r="F47" s="383"/>
      <c r="G47" s="383"/>
      <c r="H47" s="383"/>
      <c r="I47" s="383"/>
      <c r="J47" s="383"/>
    </row>
    <row r="48" spans="1:12" x14ac:dyDescent="0.2">
      <c r="A48" s="386"/>
      <c r="B48" s="386"/>
      <c r="C48" s="386"/>
      <c r="D48" s="386"/>
      <c r="E48" s="386"/>
      <c r="F48" s="386"/>
      <c r="G48" s="386"/>
      <c r="H48" s="386"/>
      <c r="I48" s="386"/>
      <c r="J48" s="386"/>
      <c r="K48" s="354"/>
      <c r="L48" s="354"/>
    </row>
  </sheetData>
  <sheetProtection algorithmName="SHA-512" hashValue="twY5xXfYDqIo5DmZNUYKJOb4JwHSumBb7TfLuUe5EyVbZ/1pKABG5JCQ8WsRvOfEUIA7t/WESvc5PZ6/I6wmQQ==" saltValue="9zkJ1qjt1fbnNtxXQ1vBQA==" spinCount="100000" sheet="1"/>
  <mergeCells count="8">
    <mergeCell ref="B11:C11"/>
    <mergeCell ref="B20:C20"/>
    <mergeCell ref="H15:I15"/>
    <mergeCell ref="D11:J11"/>
    <mergeCell ref="D20:G20"/>
    <mergeCell ref="D13:F13"/>
    <mergeCell ref="H13:I13"/>
    <mergeCell ref="E15:F15"/>
  </mergeCells>
  <phoneticPr fontId="10" type="noConversion"/>
  <conditionalFormatting sqref="G15">
    <cfRule type="cellIs" dxfId="21" priority="1" stopIfTrue="1" operator="lessThan">
      <formula>18</formula>
    </cfRule>
    <cfRule type="cellIs" dxfId="20" priority="2" stopIfTrue="1" operator="greaterThan">
      <formula>74</formula>
    </cfRule>
  </conditionalFormatting>
  <conditionalFormatting sqref="G13">
    <cfRule type="cellIs" dxfId="19" priority="3" stopIfTrue="1" operator="equal">
      <formula>0</formula>
    </cfRule>
    <cfRule type="cellIs" dxfId="18" priority="4" stopIfTrue="1" operator="greaterThan">
      <formula>2</formula>
    </cfRule>
  </conditionalFormatting>
  <conditionalFormatting sqref="J15">
    <cfRule type="cellIs" dxfId="17" priority="5" stopIfTrue="1" operator="greaterThan">
      <formula>74</formula>
    </cfRule>
    <cfRule type="cellIs" dxfId="16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 horizontalDpi="300" verticalDpi="30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77"/>
  <sheetViews>
    <sheetView showGridLines="0" zoomScaleNormal="100" workbookViewId="0">
      <selection activeCell="F49" sqref="F49"/>
    </sheetView>
  </sheetViews>
  <sheetFormatPr baseColWidth="10" defaultColWidth="8.83203125" defaultRowHeight="13" x14ac:dyDescent="0.15"/>
  <cols>
    <col min="1" max="1" width="33.6640625" style="269" customWidth="1"/>
    <col min="2" max="2" width="19.1640625" style="269" customWidth="1"/>
    <col min="3" max="3" width="22.6640625" style="269" customWidth="1"/>
    <col min="4" max="4" width="43.33203125" style="269" customWidth="1"/>
    <col min="5" max="5" width="7.5" style="273" customWidth="1"/>
    <col min="6" max="6" width="16.6640625" style="269" customWidth="1"/>
    <col min="7" max="7" width="17.5" style="269" customWidth="1"/>
    <col min="8" max="8" width="15.33203125" style="269" bestFit="1" customWidth="1"/>
    <col min="9" max="13" width="16.6640625" style="269" customWidth="1"/>
    <col min="14" max="16384" width="8.83203125" style="269"/>
  </cols>
  <sheetData>
    <row r="1" spans="1:13" s="279" customFormat="1" ht="12.75" customHeight="1" x14ac:dyDescent="0.15">
      <c r="A1" s="356"/>
      <c r="B1" s="278"/>
      <c r="C1" s="278"/>
      <c r="D1" s="278"/>
      <c r="E1" s="377"/>
      <c r="F1" s="278"/>
      <c r="G1" s="278"/>
      <c r="H1" s="278"/>
      <c r="I1" s="278"/>
      <c r="J1" s="278"/>
      <c r="K1" s="278"/>
      <c r="L1" s="278"/>
      <c r="M1" s="278"/>
    </row>
    <row r="2" spans="1:13" x14ac:dyDescent="0.15">
      <c r="A2" s="267"/>
      <c r="B2" s="267"/>
      <c r="C2" s="267"/>
      <c r="D2" s="267"/>
      <c r="E2" s="268"/>
      <c r="F2" s="267"/>
      <c r="G2" s="267"/>
      <c r="H2" s="267"/>
      <c r="I2" s="267"/>
      <c r="J2" s="267" t="s">
        <v>4</v>
      </c>
      <c r="K2" s="267" t="s">
        <v>4</v>
      </c>
      <c r="L2" s="267" t="s">
        <v>4</v>
      </c>
      <c r="M2" s="267"/>
    </row>
    <row r="3" spans="1:13" x14ac:dyDescent="0.15">
      <c r="A3" s="267"/>
      <c r="B3" s="267"/>
      <c r="C3" s="267"/>
      <c r="D3" s="267"/>
      <c r="E3" s="268"/>
      <c r="F3" s="267"/>
      <c r="G3" s="267"/>
      <c r="H3" s="267"/>
      <c r="I3" s="267"/>
      <c r="J3" s="267"/>
      <c r="K3" s="267"/>
      <c r="L3" s="267"/>
      <c r="M3" s="267"/>
    </row>
    <row r="4" spans="1:13" x14ac:dyDescent="0.15">
      <c r="A4" s="267"/>
      <c r="B4" s="267"/>
      <c r="C4" s="267"/>
      <c r="D4" s="267"/>
      <c r="E4" s="268"/>
      <c r="F4" s="267"/>
      <c r="G4" s="267"/>
      <c r="H4" s="267"/>
      <c r="I4" s="267"/>
      <c r="J4" s="267"/>
      <c r="K4" s="267"/>
      <c r="L4" s="267"/>
      <c r="M4" s="267"/>
    </row>
    <row r="5" spans="1:13" x14ac:dyDescent="0.15">
      <c r="A5" s="267"/>
      <c r="B5" s="267"/>
      <c r="C5" s="267"/>
      <c r="D5" s="267"/>
      <c r="E5" s="268"/>
      <c r="F5" s="267"/>
      <c r="G5" s="267"/>
      <c r="H5" s="267"/>
      <c r="I5" s="267"/>
      <c r="J5" s="267"/>
      <c r="K5" s="267"/>
      <c r="L5" s="267"/>
      <c r="M5" s="267"/>
    </row>
    <row r="6" spans="1:13" ht="16" x14ac:dyDescent="0.2">
      <c r="A6" s="267"/>
      <c r="B6" s="267"/>
      <c r="C6" s="267"/>
      <c r="D6" s="267"/>
      <c r="E6" s="268"/>
      <c r="F6" s="267"/>
      <c r="G6" s="267"/>
      <c r="H6" s="267"/>
      <c r="I6" s="267"/>
      <c r="J6" s="270" t="s">
        <v>4</v>
      </c>
      <c r="K6" s="270" t="s">
        <v>4</v>
      </c>
      <c r="L6" s="270" t="s">
        <v>4</v>
      </c>
      <c r="M6" s="271" t="s">
        <v>4</v>
      </c>
    </row>
    <row r="7" spans="1:13" x14ac:dyDescent="0.15">
      <c r="A7" s="267"/>
      <c r="B7" s="267"/>
      <c r="C7" s="267"/>
      <c r="D7" s="267"/>
      <c r="E7" s="268"/>
      <c r="F7" s="267"/>
      <c r="G7" s="267"/>
      <c r="H7" s="267"/>
      <c r="I7" s="267"/>
      <c r="J7" s="267"/>
      <c r="K7" s="267"/>
      <c r="L7" s="267"/>
      <c r="M7" s="267"/>
    </row>
    <row r="8" spans="1:13" x14ac:dyDescent="0.15">
      <c r="A8" s="267"/>
      <c r="B8" s="267"/>
      <c r="C8" s="267"/>
      <c r="D8" s="267"/>
      <c r="E8" s="268"/>
      <c r="F8" s="267"/>
      <c r="G8" s="267"/>
      <c r="H8" s="267"/>
      <c r="I8" s="267"/>
      <c r="J8" s="267"/>
      <c r="K8" s="267"/>
      <c r="L8" s="267"/>
      <c r="M8" s="267"/>
    </row>
    <row r="9" spans="1:13" ht="13" customHeight="1" x14ac:dyDescent="0.15">
      <c r="A9" s="267"/>
      <c r="B9" s="267"/>
      <c r="C9" s="267"/>
      <c r="D9" s="267"/>
      <c r="E9" s="268"/>
      <c r="F9" s="267"/>
      <c r="G9" s="267"/>
      <c r="H9" s="267"/>
      <c r="I9" s="267"/>
      <c r="J9" s="267"/>
      <c r="K9" s="267"/>
      <c r="L9" s="267"/>
      <c r="M9" s="267"/>
    </row>
    <row r="10" spans="1:13" x14ac:dyDescent="0.15">
      <c r="A10" s="267"/>
      <c r="B10" s="267"/>
      <c r="C10" s="267"/>
      <c r="D10" s="267"/>
      <c r="E10" s="268"/>
      <c r="F10" s="267"/>
      <c r="G10" s="267"/>
      <c r="H10" s="267"/>
      <c r="I10" s="267"/>
      <c r="J10" s="267"/>
      <c r="K10" s="267"/>
      <c r="L10" s="267"/>
      <c r="M10" s="267"/>
    </row>
    <row r="11" spans="1:13" ht="23" x14ac:dyDescent="0.25">
      <c r="A11" s="272"/>
      <c r="B11" s="272"/>
    </row>
    <row r="12" spans="1:13" ht="47" customHeight="1" x14ac:dyDescent="0.15">
      <c r="A12" s="417" t="s">
        <v>149</v>
      </c>
      <c r="B12" s="417"/>
      <c r="C12" s="417"/>
      <c r="D12" s="417"/>
      <c r="E12" s="417"/>
      <c r="F12" s="417"/>
      <c r="G12" s="417"/>
      <c r="H12" s="417"/>
      <c r="I12" s="417"/>
      <c r="J12" s="417"/>
      <c r="K12" s="417"/>
      <c r="L12" s="417"/>
      <c r="M12" s="417"/>
    </row>
    <row r="13" spans="1:13" ht="23" customHeight="1" x14ac:dyDescent="0.15">
      <c r="A13" s="418" t="s">
        <v>144</v>
      </c>
      <c r="B13" s="418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</row>
    <row r="14" spans="1:13" ht="23" x14ac:dyDescent="0.25">
      <c r="A14" s="274"/>
      <c r="B14" s="274"/>
      <c r="C14" s="274"/>
      <c r="D14" s="274"/>
      <c r="E14" s="275"/>
      <c r="F14" s="274"/>
      <c r="G14" s="274"/>
      <c r="H14" s="274"/>
      <c r="I14" s="274"/>
      <c r="J14" s="274"/>
      <c r="K14" s="274"/>
      <c r="L14" s="274"/>
      <c r="M14" s="274"/>
    </row>
    <row r="15" spans="1:13" ht="23" x14ac:dyDescent="0.25">
      <c r="A15" s="429" t="s">
        <v>147</v>
      </c>
      <c r="B15" s="429"/>
      <c r="C15" s="429"/>
      <c r="D15" s="429"/>
      <c r="E15" s="276"/>
      <c r="F15" s="274"/>
      <c r="G15" s="274"/>
      <c r="H15" s="421" t="str">
        <f>+'INGRESO DE DATOS'!$D$11</f>
        <v>NOMBRE Y APELLIDO</v>
      </c>
      <c r="I15" s="421"/>
      <c r="J15" s="421"/>
      <c r="K15" s="421"/>
      <c r="L15" s="421"/>
      <c r="M15" s="421"/>
    </row>
    <row r="16" spans="1:13" ht="20" customHeight="1" x14ac:dyDescent="0.15">
      <c r="A16" s="412"/>
      <c r="B16" s="412"/>
      <c r="C16" s="414"/>
      <c r="D16" s="414"/>
      <c r="E16" s="277"/>
      <c r="F16" s="267"/>
      <c r="G16" s="267"/>
      <c r="H16" s="267"/>
      <c r="I16" s="267"/>
      <c r="J16" s="267"/>
      <c r="K16" s="267"/>
      <c r="L16" s="267"/>
      <c r="M16" s="267"/>
    </row>
    <row r="17" spans="1:15" ht="20" customHeight="1" x14ac:dyDescent="0.25">
      <c r="A17" s="412"/>
      <c r="B17" s="412"/>
      <c r="C17" s="414"/>
      <c r="D17" s="414"/>
      <c r="E17" s="277"/>
      <c r="F17" s="274"/>
      <c r="G17" s="274"/>
      <c r="H17" s="421" t="str">
        <f>+'INGRESO DE DATOS'!$D$20</f>
        <v>AGENCIA</v>
      </c>
      <c r="I17" s="421"/>
      <c r="J17" s="421"/>
      <c r="K17" s="421"/>
      <c r="L17" s="421"/>
      <c r="M17" s="421"/>
    </row>
    <row r="18" spans="1:15" ht="20" customHeight="1" x14ac:dyDescent="0.25">
      <c r="A18" s="412"/>
      <c r="B18" s="412"/>
      <c r="C18" s="414"/>
      <c r="D18" s="414"/>
      <c r="E18" s="277"/>
      <c r="F18" s="274"/>
      <c r="G18" s="274"/>
      <c r="H18" s="267"/>
      <c r="I18" s="267"/>
      <c r="J18" s="267"/>
      <c r="K18" s="267"/>
      <c r="L18" s="267"/>
      <c r="M18" s="267"/>
    </row>
    <row r="19" spans="1:15" ht="20" customHeight="1" x14ac:dyDescent="0.15">
      <c r="A19" s="412"/>
      <c r="B19" s="412"/>
      <c r="C19" s="414"/>
      <c r="D19" s="414"/>
      <c r="E19" s="277"/>
      <c r="F19" s="267"/>
      <c r="G19" s="267"/>
      <c r="H19" s="267"/>
      <c r="I19" s="267"/>
      <c r="J19" s="355">
        <f>+'INGRESO DE DATOS'!$G$13</f>
        <v>2</v>
      </c>
      <c r="K19" s="267"/>
      <c r="L19" s="267"/>
      <c r="M19" s="355">
        <f>+'INGRESO DE DATOS'!$G$15</f>
        <v>54</v>
      </c>
    </row>
    <row r="20" spans="1:15" s="279" customFormat="1" ht="20" customHeight="1" x14ac:dyDescent="0.15">
      <c r="A20" s="412"/>
      <c r="B20" s="412"/>
      <c r="C20" s="414"/>
      <c r="D20" s="414"/>
      <c r="E20" s="277"/>
      <c r="H20" s="278"/>
      <c r="I20" s="278"/>
      <c r="J20" s="278"/>
      <c r="K20" s="278"/>
      <c r="L20" s="278"/>
      <c r="M20" s="278"/>
    </row>
    <row r="21" spans="1:15" s="279" customFormat="1" ht="20" customHeight="1" x14ac:dyDescent="0.15">
      <c r="A21" s="412"/>
      <c r="B21" s="412"/>
      <c r="C21" s="419"/>
      <c r="D21" s="419"/>
      <c r="E21" s="280"/>
      <c r="H21" s="278"/>
      <c r="I21" s="278"/>
      <c r="J21" s="355">
        <f>+'INGRESO DE DATOS'!$J$13</f>
        <v>3</v>
      </c>
      <c r="K21" s="278"/>
      <c r="L21" s="278"/>
      <c r="M21" s="355">
        <f>+'INGRESO DE DATOS'!$J$15</f>
        <v>54</v>
      </c>
    </row>
    <row r="22" spans="1:15" s="283" customFormat="1" ht="24" customHeight="1" x14ac:dyDescent="0.15">
      <c r="A22" s="412"/>
      <c r="B22" s="412"/>
      <c r="C22" s="419"/>
      <c r="D22" s="419"/>
      <c r="E22" s="280"/>
      <c r="F22" s="278"/>
      <c r="G22" s="281"/>
      <c r="H22" s="282"/>
      <c r="I22" s="278"/>
      <c r="J22" s="278" t="s">
        <v>4</v>
      </c>
      <c r="K22" s="278" t="s">
        <v>4</v>
      </c>
      <c r="L22" s="278" t="s">
        <v>4</v>
      </c>
      <c r="M22" s="278"/>
    </row>
    <row r="23" spans="1:15" s="283" customFormat="1" ht="20" customHeight="1" x14ac:dyDescent="0.15">
      <c r="A23" s="412"/>
      <c r="B23" s="412"/>
      <c r="C23" s="414"/>
      <c r="D23" s="414"/>
      <c r="E23" s="277"/>
      <c r="F23" s="278"/>
      <c r="G23" s="278"/>
      <c r="H23" s="278"/>
      <c r="I23" s="284" t="b">
        <v>0</v>
      </c>
      <c r="J23" s="278"/>
      <c r="K23" s="330" t="s">
        <v>61</v>
      </c>
      <c r="L23" s="329"/>
      <c r="M23" s="278"/>
    </row>
    <row r="24" spans="1:15" s="283" customFormat="1" ht="20" customHeight="1" x14ac:dyDescent="0.15">
      <c r="A24" s="412"/>
      <c r="B24" s="412"/>
      <c r="C24" s="414"/>
      <c r="D24" s="414"/>
      <c r="E24" s="277"/>
      <c r="F24" s="278"/>
      <c r="G24" s="278"/>
      <c r="H24" s="278"/>
      <c r="I24" s="278"/>
      <c r="J24" s="278"/>
      <c r="L24" s="328"/>
      <c r="M24" s="286"/>
    </row>
    <row r="25" spans="1:15" s="288" customFormat="1" ht="20" customHeight="1" x14ac:dyDescent="0.15">
      <c r="A25" s="412"/>
      <c r="B25" s="412"/>
      <c r="C25" s="414"/>
      <c r="D25" s="414"/>
      <c r="E25" s="277"/>
      <c r="F25" s="267"/>
      <c r="G25" s="267"/>
      <c r="H25" s="428" t="s">
        <v>60</v>
      </c>
      <c r="I25" s="428"/>
      <c r="J25" s="427">
        <f ca="1">NOW()</f>
        <v>44747.561499421296</v>
      </c>
      <c r="K25" s="427"/>
      <c r="L25" s="267"/>
      <c r="M25" s="267"/>
    </row>
    <row r="26" spans="1:15" s="288" customFormat="1" ht="20" customHeight="1" x14ac:dyDescent="0.15">
      <c r="A26" s="412"/>
      <c r="B26" s="412"/>
      <c r="C26" s="414"/>
      <c r="D26" s="414"/>
      <c r="E26" s="277"/>
      <c r="F26" s="267"/>
      <c r="G26" s="267"/>
      <c r="H26" s="267"/>
      <c r="I26" s="267"/>
      <c r="J26" s="286"/>
      <c r="K26" s="287"/>
      <c r="L26" s="267"/>
      <c r="M26" s="267"/>
    </row>
    <row r="27" spans="1:15" s="288" customFormat="1" ht="20" customHeight="1" x14ac:dyDescent="0.15">
      <c r="A27" s="412"/>
      <c r="B27" s="412"/>
      <c r="C27" s="414"/>
      <c r="D27" s="414"/>
      <c r="E27" s="277"/>
      <c r="F27" s="267"/>
      <c r="G27" s="289" t="s">
        <v>4</v>
      </c>
      <c r="H27" s="267"/>
      <c r="I27" s="267"/>
      <c r="J27" s="267"/>
      <c r="K27" s="267"/>
      <c r="L27" s="267"/>
      <c r="M27" s="267"/>
    </row>
    <row r="28" spans="1:15" s="290" customFormat="1" ht="20" customHeight="1" x14ac:dyDescent="0.15">
      <c r="A28" s="412"/>
      <c r="B28" s="412"/>
      <c r="C28" s="414"/>
      <c r="D28" s="414"/>
      <c r="E28" s="277"/>
      <c r="F28" s="277"/>
      <c r="G28" s="277"/>
      <c r="H28" s="335" t="s">
        <v>69</v>
      </c>
      <c r="I28" s="336"/>
      <c r="J28" s="337" t="s">
        <v>63</v>
      </c>
      <c r="K28" s="337" t="s">
        <v>64</v>
      </c>
      <c r="L28" s="338" t="s">
        <v>65</v>
      </c>
      <c r="M28" s="338" t="s">
        <v>66</v>
      </c>
    </row>
    <row r="29" spans="1:15" s="295" customFormat="1" ht="20" customHeight="1" x14ac:dyDescent="0.15">
      <c r="A29" s="412"/>
      <c r="B29" s="412"/>
      <c r="C29" s="415"/>
      <c r="D29" s="415"/>
      <c r="E29" s="277"/>
      <c r="F29" s="277"/>
      <c r="G29" s="277"/>
      <c r="H29" s="291" t="s">
        <v>130</v>
      </c>
      <c r="I29" s="292"/>
      <c r="J29" s="293" t="s">
        <v>131</v>
      </c>
      <c r="K29" s="293" t="s">
        <v>131</v>
      </c>
      <c r="L29" s="293" t="s">
        <v>131</v>
      </c>
      <c r="M29" s="294" t="s">
        <v>131</v>
      </c>
    </row>
    <row r="30" spans="1:15" s="295" customFormat="1" ht="20" customHeight="1" x14ac:dyDescent="0.15">
      <c r="A30" s="412"/>
      <c r="B30" s="412"/>
      <c r="C30" s="414"/>
      <c r="D30" s="414"/>
      <c r="E30" s="277"/>
      <c r="F30" s="277"/>
      <c r="G30" s="277"/>
      <c r="H30" s="296" t="s">
        <v>129</v>
      </c>
      <c r="I30" s="297"/>
      <c r="J30" s="298">
        <v>2000</v>
      </c>
      <c r="K30" s="298">
        <v>5000</v>
      </c>
      <c r="L30" s="298">
        <v>10000</v>
      </c>
      <c r="M30" s="299">
        <v>20000</v>
      </c>
    </row>
    <row r="31" spans="1:15" s="295" customFormat="1" ht="29.25" customHeight="1" x14ac:dyDescent="0.15">
      <c r="A31" s="412"/>
      <c r="B31" s="412"/>
      <c r="C31" s="414"/>
      <c r="D31" s="414"/>
      <c r="E31" s="280"/>
      <c r="F31" s="280"/>
      <c r="G31" s="277"/>
      <c r="H31" s="300"/>
      <c r="I31" s="300"/>
      <c r="J31" s="301"/>
      <c r="K31" s="300"/>
      <c r="L31" s="300"/>
      <c r="M31" s="300"/>
      <c r="N31" s="300"/>
      <c r="O31" s="300"/>
    </row>
    <row r="32" spans="1:15" s="295" customFormat="1" ht="20" customHeight="1" x14ac:dyDescent="0.15">
      <c r="A32" s="412"/>
      <c r="B32" s="412"/>
      <c r="C32" s="414"/>
      <c r="D32" s="414"/>
      <c r="E32" s="277"/>
      <c r="F32" s="277"/>
      <c r="G32" s="277"/>
      <c r="H32" s="302"/>
      <c r="I32" s="302"/>
      <c r="J32" s="303"/>
      <c r="K32" s="302"/>
      <c r="L32" s="302"/>
      <c r="M32" s="302"/>
      <c r="N32" s="302"/>
      <c r="O32" s="302"/>
    </row>
    <row r="33" spans="1:15" s="306" customFormat="1" ht="30.75" customHeight="1" x14ac:dyDescent="0.15">
      <c r="A33" s="412"/>
      <c r="B33" s="412"/>
      <c r="C33" s="422"/>
      <c r="D33" s="422"/>
      <c r="E33" s="304"/>
      <c r="F33" s="304"/>
      <c r="G33" s="277"/>
      <c r="H33" s="423" t="s">
        <v>27</v>
      </c>
      <c r="I33" s="424"/>
      <c r="J33" s="424"/>
      <c r="K33" s="424"/>
      <c r="L33" s="424"/>
      <c r="M33" s="424"/>
      <c r="N33" s="305"/>
      <c r="O33" s="305"/>
    </row>
    <row r="34" spans="1:15" s="295" customFormat="1" ht="20" customHeight="1" x14ac:dyDescent="0.15">
      <c r="A34" s="412"/>
      <c r="B34" s="412"/>
      <c r="C34" s="415"/>
      <c r="D34" s="415"/>
      <c r="E34" s="277"/>
      <c r="F34" s="277"/>
      <c r="G34" s="277"/>
      <c r="H34" s="307" t="s">
        <v>15</v>
      </c>
      <c r="I34" s="308"/>
      <c r="J34" s="309">
        <f>VLOOKUP($M$19,Tablas!$A$140:$H$163,5,TRUE)</f>
        <v>5523</v>
      </c>
      <c r="K34" s="309">
        <f>VLOOKUP($M$19,Tablas!$A$140:$H$163,6,TRUE)</f>
        <v>3926</v>
      </c>
      <c r="L34" s="308">
        <f>VLOOKUP($M$19,Tablas!$A$140:$H$163,7,TRUE)</f>
        <v>3238</v>
      </c>
      <c r="M34" s="308">
        <f>VLOOKUP($M$19,Tablas!$A$140:$H$163,8,TRUE)</f>
        <v>2475</v>
      </c>
    </row>
    <row r="35" spans="1:15" s="295" customFormat="1" ht="20" customHeight="1" x14ac:dyDescent="0.15">
      <c r="A35" s="412"/>
      <c r="B35" s="412"/>
      <c r="C35" s="413"/>
      <c r="D35" s="413"/>
      <c r="E35" s="277"/>
      <c r="F35" s="277"/>
      <c r="G35" s="304"/>
      <c r="H35" s="310" t="s">
        <v>16</v>
      </c>
      <c r="I35" s="311"/>
      <c r="J35" s="312">
        <f>IF($J$19=1,0,(VLOOKUP($M$21,Tablas!$A$140:$H$163,5,TRUE)))</f>
        <v>5523</v>
      </c>
      <c r="K35" s="312">
        <f>IF($J$19=1,0,(VLOOKUP($M$21,Tablas!$A$140:$H$163,6,TRUE)))</f>
        <v>3926</v>
      </c>
      <c r="L35" s="311">
        <f>IF($J$19=1,0,(VLOOKUP($M$21,Tablas!$A$140:$H$163,7,TRUE)))</f>
        <v>3238</v>
      </c>
      <c r="M35" s="311">
        <f>IF($J$19=1,0,(VLOOKUP($M$21,Tablas!$A$140:$H$163,8,TRUE)))</f>
        <v>2475</v>
      </c>
    </row>
    <row r="36" spans="1:15" s="295" customFormat="1" ht="20" customHeight="1" x14ac:dyDescent="0.15">
      <c r="A36" s="412"/>
      <c r="B36" s="412"/>
      <c r="C36" s="422"/>
      <c r="D36" s="422"/>
      <c r="E36" s="277"/>
      <c r="F36" s="277"/>
      <c r="G36" s="277"/>
      <c r="H36" s="313" t="s">
        <v>17</v>
      </c>
      <c r="I36" s="314"/>
      <c r="J36" s="315">
        <f>IF($J$21=0,0,(VLOOKUP($J$21,Tablas!$A$164:$H$166,5,TRUE)))</f>
        <v>2304</v>
      </c>
      <c r="K36" s="315">
        <f>IF($J$21=0,0,(VLOOKUP($J$21,Tablas!$A$164:$H$166,6,TRUE)))</f>
        <v>1637</v>
      </c>
      <c r="L36" s="314">
        <f>IF($J$21=0,0,(VLOOKUP($J$21,Tablas!$A$164:$H$166,7,TRUE)))</f>
        <v>1383</v>
      </c>
      <c r="M36" s="314">
        <f>IF($J$21=0,0,(VLOOKUP($J$21,Tablas!$A$164:$H$166,8,TRUE)))</f>
        <v>1021</v>
      </c>
    </row>
    <row r="37" spans="1:15" s="295" customFormat="1" ht="20" customHeight="1" x14ac:dyDescent="0.15">
      <c r="A37" s="412"/>
      <c r="B37" s="412"/>
      <c r="C37" s="413"/>
      <c r="D37" s="413"/>
      <c r="E37" s="277"/>
      <c r="F37" s="277"/>
      <c r="G37" s="277"/>
      <c r="H37" s="310" t="s">
        <v>20</v>
      </c>
      <c r="I37" s="311"/>
      <c r="J37" s="312">
        <f>+IF($I$23=FALSE,0,Tablas!F$167)</f>
        <v>0</v>
      </c>
      <c r="K37" s="312">
        <f>+IF($I$23=FALSE,0,Tablas!G$167)</f>
        <v>0</v>
      </c>
      <c r="L37" s="311">
        <f>+IF($I$23=FALSE,0,Tablas!H$167)</f>
        <v>0</v>
      </c>
      <c r="M37" s="311">
        <f>+IF($I$23=FALSE,0,Tablas!H$167)</f>
        <v>0</v>
      </c>
    </row>
    <row r="38" spans="1:15" s="295" customFormat="1" ht="20" customHeight="1" x14ac:dyDescent="0.15">
      <c r="A38" s="412"/>
      <c r="B38" s="412"/>
      <c r="C38" s="414"/>
      <c r="D38" s="414"/>
      <c r="E38" s="277"/>
      <c r="F38" s="277"/>
      <c r="G38" s="277"/>
      <c r="H38" s="316" t="s">
        <v>19</v>
      </c>
      <c r="I38" s="317"/>
      <c r="J38" s="318">
        <f>SUM(J34:J37)</f>
        <v>13350</v>
      </c>
      <c r="K38" s="318">
        <f>SUM(K34:K37)</f>
        <v>9489</v>
      </c>
      <c r="L38" s="317">
        <f>SUM(L34:L37)</f>
        <v>7859</v>
      </c>
      <c r="M38" s="317">
        <f>SUM(M34:M37)</f>
        <v>5971</v>
      </c>
    </row>
    <row r="39" spans="1:15" s="306" customFormat="1" ht="20" customHeight="1" x14ac:dyDescent="0.15">
      <c r="A39" s="412"/>
      <c r="B39" s="412"/>
      <c r="C39" s="413"/>
      <c r="D39" s="413"/>
      <c r="E39" s="319"/>
      <c r="F39" s="319"/>
      <c r="G39" s="277"/>
      <c r="H39" s="310" t="s">
        <v>21</v>
      </c>
      <c r="I39" s="311"/>
      <c r="J39" s="312">
        <v>75</v>
      </c>
      <c r="K39" s="312">
        <v>75</v>
      </c>
      <c r="L39" s="311">
        <v>75</v>
      </c>
      <c r="M39" s="311">
        <v>75</v>
      </c>
    </row>
    <row r="40" spans="1:15" s="295" customFormat="1" ht="20" customHeight="1" x14ac:dyDescent="0.15">
      <c r="A40" s="412"/>
      <c r="B40" s="412"/>
      <c r="C40" s="414"/>
      <c r="D40" s="414"/>
      <c r="E40" s="277"/>
      <c r="F40" s="277"/>
      <c r="G40" s="277"/>
      <c r="H40" s="339" t="s">
        <v>18</v>
      </c>
      <c r="I40" s="340"/>
      <c r="J40" s="341">
        <f>SUM(J38:J39)</f>
        <v>13425</v>
      </c>
      <c r="K40" s="341">
        <f>SUM(K38:K39)</f>
        <v>9564</v>
      </c>
      <c r="L40" s="340">
        <f>SUM(L38:L39)</f>
        <v>7934</v>
      </c>
      <c r="M40" s="340">
        <f>SUM(M38:M39)</f>
        <v>6046</v>
      </c>
    </row>
    <row r="41" spans="1:15" s="295" customFormat="1" ht="20" customHeight="1" x14ac:dyDescent="0.15">
      <c r="A41" s="412"/>
      <c r="B41" s="412"/>
      <c r="C41" s="413"/>
      <c r="D41" s="413"/>
      <c r="E41" s="319"/>
      <c r="F41" s="319"/>
      <c r="G41" s="320"/>
      <c r="H41" s="321"/>
      <c r="I41" s="321"/>
      <c r="J41" s="322"/>
      <c r="K41" s="321"/>
      <c r="L41" s="321"/>
      <c r="M41" s="321"/>
      <c r="N41" s="321"/>
      <c r="O41" s="302"/>
    </row>
    <row r="42" spans="1:15" s="295" customFormat="1" ht="20" customHeight="1" x14ac:dyDescent="0.15">
      <c r="A42" s="412"/>
      <c r="B42" s="412"/>
      <c r="C42" s="414"/>
      <c r="D42" s="414"/>
      <c r="E42" s="277"/>
      <c r="F42" s="277"/>
      <c r="G42" s="320"/>
      <c r="H42" s="425" t="s">
        <v>148</v>
      </c>
      <c r="I42" s="426"/>
      <c r="J42" s="426"/>
      <c r="K42" s="426"/>
      <c r="L42" s="426"/>
      <c r="M42" s="426"/>
      <c r="N42" s="305"/>
      <c r="O42" s="305"/>
    </row>
    <row r="43" spans="1:15" s="295" customFormat="1" ht="20" customHeight="1" x14ac:dyDescent="0.15">
      <c r="A43" s="412"/>
      <c r="B43" s="412"/>
      <c r="C43" s="414"/>
      <c r="D43" s="414"/>
      <c r="E43" s="319"/>
      <c r="F43" s="319"/>
      <c r="G43" s="323"/>
      <c r="H43" s="324" t="s">
        <v>15</v>
      </c>
      <c r="I43" s="325"/>
      <c r="J43" s="312">
        <f>VLOOKUP($M$19,Tablas!$A$173:$H$196,5,TRUE)</f>
        <v>2927.19</v>
      </c>
      <c r="K43" s="312">
        <f>VLOOKUP($M$19,Tablas!$A$173:$H$196,6,TRUE)</f>
        <v>2080.7800000000002</v>
      </c>
      <c r="L43" s="311">
        <f>VLOOKUP($M$19,Tablas!$A$173:$H$196,7,TRUE)</f>
        <v>1716.14</v>
      </c>
      <c r="M43" s="311">
        <f>VLOOKUP($M$19,Tablas!$A$173:$H$196,8,TRUE)</f>
        <v>1311.75</v>
      </c>
    </row>
    <row r="44" spans="1:15" s="306" customFormat="1" ht="20" customHeight="1" x14ac:dyDescent="0.15">
      <c r="A44" s="412"/>
      <c r="B44" s="412"/>
      <c r="C44" s="413"/>
      <c r="D44" s="413"/>
      <c r="E44" s="277"/>
      <c r="G44" s="323"/>
      <c r="H44" s="310" t="s">
        <v>16</v>
      </c>
      <c r="I44" s="311"/>
      <c r="J44" s="312">
        <f>IF($J$19=1,0,(VLOOKUP($M$21,Tablas!$A$173:$H$196,5,TRUE)))</f>
        <v>2927.19</v>
      </c>
      <c r="K44" s="312">
        <f>IF($J$19=1,0,(VLOOKUP($M$21,Tablas!$A$173:$H$196,6,TRUE)))</f>
        <v>2080.7800000000002</v>
      </c>
      <c r="L44" s="311">
        <f>IF($J$19=1,0,(VLOOKUP($M$21,Tablas!$A$173:$H$196,7,TRUE)))</f>
        <v>1716.14</v>
      </c>
      <c r="M44" s="311">
        <f>IF($J$19=1,0,(VLOOKUP($M$21,Tablas!$A$173:$H$196,8,TRUE)))</f>
        <v>1311.75</v>
      </c>
    </row>
    <row r="45" spans="1:15" s="295" customFormat="1" ht="20" customHeight="1" x14ac:dyDescent="0.15">
      <c r="A45" s="416"/>
      <c r="B45" s="416"/>
      <c r="C45" s="419"/>
      <c r="D45" s="419"/>
      <c r="E45" s="319"/>
      <c r="F45" s="277"/>
      <c r="G45" s="323"/>
      <c r="H45" s="310" t="s">
        <v>17</v>
      </c>
      <c r="I45" s="311"/>
      <c r="J45" s="312">
        <f>IF($J$21=0,0,(VLOOKUP($J$21,Tablas!$A$197:$H$199,5,TRUE)))</f>
        <v>1221.1200000000001</v>
      </c>
      <c r="K45" s="312">
        <f>IF($J$21=0,0,(VLOOKUP($J$21,Tablas!$A$197:$H$199,6,TRUE)))</f>
        <v>867.61</v>
      </c>
      <c r="L45" s="311">
        <f>IF($J$21=0,0,(VLOOKUP($J$21,Tablas!$A$197:$H$199,7,TRUE)))</f>
        <v>732.99</v>
      </c>
      <c r="M45" s="311">
        <f>IF($J$21=0,0,(VLOOKUP($J$21,Tablas!$A$197:$H$199,8,TRUE)))</f>
        <v>541.13</v>
      </c>
    </row>
    <row r="46" spans="1:15" s="306" customFormat="1" ht="20" customHeight="1" x14ac:dyDescent="0.15">
      <c r="A46" s="416"/>
      <c r="B46" s="416"/>
      <c r="C46" s="419"/>
      <c r="D46" s="419"/>
      <c r="E46" s="277"/>
      <c r="F46" s="277"/>
      <c r="G46" s="323"/>
      <c r="H46" s="310" t="s">
        <v>20</v>
      </c>
      <c r="I46" s="311"/>
      <c r="J46" s="312">
        <f>+IF($I$23=FALSE,0,Tablas!F$200)</f>
        <v>0</v>
      </c>
      <c r="K46" s="312">
        <f>+IF($I$23=FALSE,0,Tablas!G$200)</f>
        <v>0</v>
      </c>
      <c r="L46" s="311">
        <f>+IF($I$23=FALSE,0,Tablas!H$200)</f>
        <v>0</v>
      </c>
      <c r="M46" s="311">
        <f>+IF($I$23=FALSE,0,Tablas!H$200)</f>
        <v>0</v>
      </c>
    </row>
    <row r="47" spans="1:15" s="295" customFormat="1" ht="20" customHeight="1" x14ac:dyDescent="0.15">
      <c r="A47" s="269"/>
      <c r="B47" s="269"/>
      <c r="C47" s="269"/>
      <c r="D47" s="269"/>
      <c r="E47" s="319"/>
      <c r="F47" s="319"/>
      <c r="G47" s="277"/>
      <c r="H47" s="316" t="s">
        <v>19</v>
      </c>
      <c r="I47" s="317"/>
      <c r="J47" s="318">
        <f>SUM(J43:J46)</f>
        <v>7075.5</v>
      </c>
      <c r="K47" s="318">
        <f>SUM(K43:K46)</f>
        <v>5029.17</v>
      </c>
      <c r="L47" s="317">
        <f>SUM(L43:L46)</f>
        <v>4165.2700000000004</v>
      </c>
      <c r="M47" s="317">
        <f>SUM(M43:M46)</f>
        <v>3164.63</v>
      </c>
    </row>
    <row r="48" spans="1:15" s="295" customFormat="1" ht="20" customHeight="1" x14ac:dyDescent="0.15">
      <c r="A48" s="269"/>
      <c r="B48" s="269" t="s">
        <v>4</v>
      </c>
      <c r="C48" s="269"/>
      <c r="D48" s="269"/>
      <c r="E48" s="277"/>
      <c r="F48" s="277"/>
      <c r="G48" s="277"/>
      <c r="H48" s="310" t="s">
        <v>21</v>
      </c>
      <c r="I48" s="311"/>
      <c r="J48" s="312">
        <v>75</v>
      </c>
      <c r="K48" s="312">
        <v>75</v>
      </c>
      <c r="L48" s="311">
        <v>75</v>
      </c>
      <c r="M48" s="311">
        <v>75</v>
      </c>
    </row>
    <row r="49" spans="1:15" s="295" customFormat="1" ht="20" customHeight="1" x14ac:dyDescent="0.15">
      <c r="A49" s="269"/>
      <c r="B49" s="269" t="s">
        <v>4</v>
      </c>
      <c r="C49" s="269"/>
      <c r="D49" s="269"/>
      <c r="E49" s="319"/>
      <c r="F49" s="319"/>
      <c r="G49" s="277"/>
      <c r="H49" s="342" t="s">
        <v>23</v>
      </c>
      <c r="I49" s="343"/>
      <c r="J49" s="344">
        <f>SUM(J47:J48)</f>
        <v>7150.5</v>
      </c>
      <c r="K49" s="344">
        <f>SUM(K47:K48)</f>
        <v>5104.17</v>
      </c>
      <c r="L49" s="343">
        <f>SUM(L47:L48)</f>
        <v>4240.2700000000004</v>
      </c>
      <c r="M49" s="343">
        <f>SUM(M47:M48)</f>
        <v>3239.63</v>
      </c>
    </row>
    <row r="50" spans="1:15" s="295" customFormat="1" ht="20" customHeight="1" x14ac:dyDescent="0.15">
      <c r="A50" s="269"/>
      <c r="B50" s="269"/>
      <c r="C50" s="269"/>
      <c r="D50" s="269"/>
      <c r="E50" s="280"/>
      <c r="F50" s="280"/>
      <c r="G50" s="277"/>
      <c r="H50" s="348" t="s">
        <v>24</v>
      </c>
      <c r="I50" s="349"/>
      <c r="J50" s="350">
        <f t="shared" ref="J50:L50" si="0">J47</f>
        <v>7075.5</v>
      </c>
      <c r="K50" s="350">
        <f t="shared" si="0"/>
        <v>5029.17</v>
      </c>
      <c r="L50" s="349">
        <f t="shared" si="0"/>
        <v>4165.2700000000004</v>
      </c>
      <c r="M50" s="349">
        <f t="shared" ref="M50" si="1">M47</f>
        <v>3164.63</v>
      </c>
    </row>
    <row r="51" spans="1:15" s="295" customFormat="1" ht="20" customHeight="1" x14ac:dyDescent="0.2">
      <c r="A51" s="269"/>
      <c r="B51" s="269"/>
      <c r="C51" s="269"/>
      <c r="D51" s="269"/>
      <c r="E51" s="280"/>
      <c r="F51" s="326"/>
      <c r="G51" s="326"/>
      <c r="H51" s="431"/>
      <c r="I51" s="431"/>
      <c r="J51" s="431"/>
      <c r="K51" s="431"/>
      <c r="L51" s="431"/>
      <c r="M51" s="326"/>
    </row>
    <row r="52" spans="1:15" s="295" customFormat="1" ht="20" customHeight="1" x14ac:dyDescent="0.2">
      <c r="A52" s="269"/>
      <c r="B52" s="269"/>
      <c r="C52" s="269"/>
      <c r="D52" s="269"/>
      <c r="E52" s="280"/>
      <c r="F52" s="326"/>
      <c r="G52" s="326"/>
      <c r="H52" s="380"/>
      <c r="I52" s="380"/>
      <c r="J52" s="380"/>
      <c r="K52" s="380"/>
      <c r="L52" s="380"/>
      <c r="M52" s="326"/>
    </row>
    <row r="53" spans="1:15" s="295" customFormat="1" ht="20" customHeight="1" x14ac:dyDescent="0.2">
      <c r="A53" s="269"/>
      <c r="B53" s="269"/>
      <c r="C53" s="269"/>
      <c r="D53" s="269"/>
      <c r="E53" s="280"/>
      <c r="F53" s="326"/>
      <c r="G53" s="326"/>
      <c r="H53" s="430" t="s">
        <v>159</v>
      </c>
      <c r="I53" s="430"/>
      <c r="J53" s="430"/>
      <c r="K53" s="430"/>
      <c r="L53" s="430"/>
      <c r="M53" s="430"/>
      <c r="N53" s="381"/>
      <c r="O53" s="381"/>
    </row>
    <row r="54" spans="1:15" s="295" customFormat="1" ht="52" customHeight="1" x14ac:dyDescent="0.2">
      <c r="A54" s="269"/>
      <c r="B54" s="269"/>
      <c r="C54" s="269"/>
      <c r="D54" s="269"/>
      <c r="E54" s="280"/>
      <c r="F54" s="326"/>
      <c r="G54" s="326"/>
      <c r="H54" s="420" t="s">
        <v>140</v>
      </c>
      <c r="I54" s="420"/>
      <c r="J54" s="420"/>
      <c r="K54" s="420"/>
      <c r="L54" s="420"/>
      <c r="M54" s="420"/>
      <c r="N54" s="379"/>
      <c r="O54" s="379"/>
    </row>
    <row r="55" spans="1:15" s="295" customFormat="1" ht="20" customHeight="1" x14ac:dyDescent="0.2">
      <c r="A55" s="269"/>
      <c r="B55" s="269"/>
      <c r="C55" s="269"/>
      <c r="D55" s="269"/>
      <c r="E55" s="280"/>
      <c r="F55" s="326"/>
      <c r="G55" s="326"/>
      <c r="H55" s="380"/>
      <c r="I55" s="380"/>
      <c r="J55" s="380"/>
      <c r="K55" s="380"/>
      <c r="L55" s="380"/>
      <c r="M55" s="326"/>
    </row>
    <row r="56" spans="1:15" s="295" customFormat="1" ht="20" customHeight="1" x14ac:dyDescent="0.2">
      <c r="A56" s="269"/>
      <c r="B56" s="269"/>
      <c r="C56" s="269"/>
      <c r="D56" s="269"/>
      <c r="E56" s="280"/>
      <c r="F56" s="326"/>
      <c r="G56" s="326"/>
      <c r="H56" s="380"/>
      <c r="I56" s="380"/>
      <c r="J56" s="380"/>
      <c r="K56" s="380"/>
      <c r="L56" s="380"/>
      <c r="M56" s="326"/>
    </row>
    <row r="57" spans="1:15" s="295" customFormat="1" ht="20" customHeight="1" x14ac:dyDescent="0.2">
      <c r="A57" s="269"/>
      <c r="B57" s="269"/>
      <c r="C57" s="269"/>
      <c r="D57" s="269"/>
      <c r="E57" s="280"/>
      <c r="F57" s="326"/>
      <c r="G57" s="326"/>
      <c r="H57" s="380"/>
      <c r="I57" s="380"/>
      <c r="J57" s="380"/>
      <c r="K57" s="380"/>
      <c r="L57" s="380"/>
      <c r="M57" s="326"/>
    </row>
    <row r="58" spans="1:15" s="295" customFormat="1" ht="20" customHeight="1" x14ac:dyDescent="0.2">
      <c r="A58" s="269"/>
      <c r="B58" s="269"/>
      <c r="C58" s="269"/>
      <c r="D58" s="269"/>
      <c r="E58" s="280"/>
      <c r="F58" s="326"/>
      <c r="G58" s="326"/>
      <c r="H58" s="380"/>
      <c r="I58" s="380"/>
      <c r="J58" s="380"/>
      <c r="K58" s="380"/>
      <c r="L58" s="380"/>
      <c r="M58" s="326"/>
    </row>
    <row r="59" spans="1:15" s="295" customFormat="1" ht="20" customHeight="1" x14ac:dyDescent="0.2">
      <c r="A59" s="269"/>
      <c r="B59" s="269"/>
      <c r="C59" s="269"/>
      <c r="D59" s="269"/>
      <c r="E59" s="280"/>
      <c r="F59" s="326"/>
      <c r="G59" s="326"/>
      <c r="H59" s="380"/>
      <c r="I59" s="380"/>
      <c r="J59" s="380"/>
      <c r="K59" s="380"/>
      <c r="L59" s="380"/>
      <c r="M59" s="326"/>
    </row>
    <row r="60" spans="1:15" s="295" customFormat="1" ht="20" customHeight="1" x14ac:dyDescent="0.2">
      <c r="A60" s="269"/>
      <c r="B60" s="269"/>
      <c r="C60" s="269"/>
      <c r="D60" s="269"/>
      <c r="E60" s="280"/>
      <c r="F60" s="326"/>
      <c r="G60" s="326"/>
      <c r="H60" s="380"/>
      <c r="I60" s="380"/>
      <c r="J60" s="380"/>
      <c r="K60" s="380"/>
      <c r="L60" s="380"/>
      <c r="M60" s="326"/>
    </row>
    <row r="61" spans="1:15" s="295" customFormat="1" ht="20" customHeight="1" x14ac:dyDescent="0.2">
      <c r="A61" s="269"/>
      <c r="B61" s="269"/>
      <c r="C61" s="269"/>
      <c r="D61" s="269"/>
      <c r="E61" s="280"/>
      <c r="F61" s="326"/>
      <c r="G61" s="326"/>
      <c r="H61" s="380"/>
      <c r="I61" s="380"/>
      <c r="J61" s="380"/>
      <c r="K61" s="380"/>
      <c r="L61" s="380"/>
      <c r="M61" s="326"/>
    </row>
    <row r="62" spans="1:15" s="295" customFormat="1" ht="20" customHeight="1" x14ac:dyDescent="0.2">
      <c r="A62" s="269"/>
      <c r="B62" s="269"/>
      <c r="C62" s="269"/>
      <c r="D62" s="269"/>
      <c r="E62" s="280"/>
      <c r="F62" s="326"/>
      <c r="G62" s="326"/>
      <c r="H62" s="380"/>
      <c r="I62" s="380"/>
      <c r="J62" s="380"/>
      <c r="K62" s="380"/>
      <c r="L62" s="380"/>
      <c r="M62" s="326"/>
    </row>
    <row r="63" spans="1:15" s="295" customFormat="1" ht="20" customHeight="1" x14ac:dyDescent="0.2">
      <c r="A63" s="269"/>
      <c r="B63" s="269"/>
      <c r="C63" s="269"/>
      <c r="D63" s="269"/>
      <c r="E63" s="280"/>
      <c r="F63" s="326"/>
      <c r="G63" s="326"/>
      <c r="H63" s="380"/>
      <c r="I63" s="380"/>
      <c r="J63" s="380"/>
      <c r="K63" s="380"/>
      <c r="L63" s="380"/>
      <c r="M63" s="326"/>
    </row>
    <row r="64" spans="1:15" s="295" customFormat="1" ht="20" customHeight="1" x14ac:dyDescent="0.2">
      <c r="A64" s="269"/>
      <c r="B64" s="269"/>
      <c r="C64" s="269"/>
      <c r="D64" s="269"/>
      <c r="E64" s="280"/>
      <c r="F64" s="326"/>
      <c r="G64" s="326"/>
      <c r="H64" s="380"/>
      <c r="I64" s="380"/>
      <c r="J64" s="380"/>
      <c r="K64" s="380"/>
      <c r="L64" s="380"/>
      <c r="M64" s="326"/>
    </row>
    <row r="65" spans="1:13" s="295" customFormat="1" ht="20" customHeight="1" x14ac:dyDescent="0.2">
      <c r="A65" s="269"/>
      <c r="B65" s="269"/>
      <c r="C65" s="269"/>
      <c r="D65" s="269"/>
      <c r="E65" s="280"/>
      <c r="F65" s="326"/>
      <c r="G65" s="326"/>
      <c r="H65" s="380"/>
      <c r="I65" s="380"/>
      <c r="J65" s="380"/>
      <c r="K65" s="380"/>
      <c r="L65" s="380"/>
      <c r="M65" s="326"/>
    </row>
    <row r="66" spans="1:13" s="295" customFormat="1" ht="20" customHeight="1" x14ac:dyDescent="0.2">
      <c r="A66" s="269"/>
      <c r="B66" s="269"/>
      <c r="C66" s="269"/>
      <c r="D66" s="269"/>
      <c r="E66" s="280"/>
      <c r="F66" s="326"/>
      <c r="G66" s="326"/>
      <c r="H66" s="380"/>
      <c r="I66" s="380"/>
      <c r="J66" s="380"/>
      <c r="K66" s="380"/>
      <c r="L66" s="380"/>
      <c r="M66" s="326"/>
    </row>
    <row r="67" spans="1:13" s="295" customFormat="1" ht="20" customHeight="1" x14ac:dyDescent="0.2">
      <c r="A67" s="269"/>
      <c r="B67" s="269"/>
      <c r="C67" s="269"/>
      <c r="D67" s="269"/>
      <c r="E67" s="280"/>
      <c r="F67" s="326"/>
      <c r="G67" s="326"/>
      <c r="H67" s="380"/>
      <c r="I67" s="380"/>
      <c r="J67" s="380"/>
      <c r="K67" s="380"/>
      <c r="L67" s="380"/>
      <c r="M67" s="326"/>
    </row>
    <row r="68" spans="1:13" s="295" customFormat="1" ht="16" x14ac:dyDescent="0.2">
      <c r="A68" s="269"/>
      <c r="B68" s="269"/>
      <c r="C68" s="269"/>
      <c r="D68" s="269"/>
      <c r="E68" s="280"/>
      <c r="F68" s="326"/>
      <c r="G68" s="326"/>
      <c r="H68" s="380"/>
      <c r="I68" s="380"/>
      <c r="J68" s="380"/>
      <c r="K68" s="380"/>
      <c r="L68" s="380"/>
      <c r="M68" s="326"/>
    </row>
    <row r="69" spans="1:13" s="295" customFormat="1" ht="20" customHeight="1" x14ac:dyDescent="0.2">
      <c r="A69" s="269"/>
      <c r="B69" s="269"/>
      <c r="C69" s="269"/>
      <c r="D69" s="269"/>
      <c r="E69" s="280"/>
      <c r="F69" s="326"/>
      <c r="G69" s="326"/>
      <c r="H69" s="380"/>
      <c r="I69" s="380"/>
      <c r="J69" s="380"/>
      <c r="K69" s="380"/>
      <c r="L69" s="380"/>
      <c r="M69" s="326"/>
    </row>
    <row r="70" spans="1:13" s="306" customFormat="1" ht="10" customHeight="1" x14ac:dyDescent="0.15">
      <c r="A70" s="269"/>
      <c r="B70" s="269"/>
      <c r="C70" s="269"/>
      <c r="D70" s="269"/>
      <c r="E70" s="277"/>
      <c r="F70" s="269"/>
      <c r="G70" s="269"/>
      <c r="H70" s="269"/>
      <c r="I70" s="269"/>
      <c r="J70" s="269"/>
      <c r="K70" s="269"/>
      <c r="L70" s="269"/>
      <c r="M70" s="269"/>
    </row>
    <row r="71" spans="1:13" s="295" customFormat="1" ht="24.75" customHeight="1" x14ac:dyDescent="0.15">
      <c r="A71" s="269"/>
      <c r="B71" s="269"/>
      <c r="C71" s="269"/>
      <c r="D71" s="269"/>
      <c r="E71" s="277"/>
    </row>
    <row r="72" spans="1:13" s="295" customFormat="1" ht="20" customHeight="1" x14ac:dyDescent="0.15">
      <c r="A72" s="269"/>
      <c r="B72" s="269"/>
    </row>
    <row r="73" spans="1:13" s="295" customFormat="1" ht="34" customHeight="1" x14ac:dyDescent="0.15">
      <c r="A73" s="269"/>
      <c r="B73" s="269"/>
      <c r="K73" s="269"/>
      <c r="L73" s="269"/>
      <c r="M73" s="269"/>
    </row>
    <row r="74" spans="1:13" s="295" customFormat="1" ht="4" customHeight="1" x14ac:dyDescent="0.15">
      <c r="A74" s="269"/>
      <c r="B74" s="269"/>
      <c r="C74" s="378"/>
      <c r="D74" s="378"/>
      <c r="E74" s="378"/>
      <c r="F74" s="378"/>
      <c r="G74" s="378"/>
      <c r="H74" s="378"/>
      <c r="I74" s="378"/>
      <c r="J74" s="378"/>
      <c r="K74" s="269"/>
      <c r="L74" s="269"/>
      <c r="M74" s="269"/>
    </row>
    <row r="75" spans="1:13" s="306" customFormat="1" ht="48" customHeight="1" x14ac:dyDescent="0.15">
      <c r="A75" s="269"/>
      <c r="B75" s="269"/>
      <c r="C75" s="269"/>
      <c r="D75" s="269"/>
      <c r="E75" s="378"/>
      <c r="F75" s="378"/>
      <c r="G75" s="378"/>
      <c r="H75" s="378"/>
      <c r="I75" s="378"/>
      <c r="J75" s="378"/>
      <c r="K75" s="269"/>
      <c r="L75" s="269"/>
      <c r="M75" s="269"/>
    </row>
    <row r="76" spans="1:13" s="306" customFormat="1" ht="20" customHeight="1" x14ac:dyDescent="0.15">
      <c r="A76" s="269"/>
      <c r="B76" s="269"/>
      <c r="C76" s="269"/>
      <c r="D76" s="269"/>
      <c r="E76" s="280"/>
      <c r="F76" s="269"/>
      <c r="G76" s="269"/>
      <c r="H76" s="269"/>
      <c r="I76" s="269"/>
      <c r="J76" s="269"/>
      <c r="K76" s="269"/>
      <c r="L76" s="269"/>
      <c r="M76" s="269"/>
    </row>
    <row r="77" spans="1:13" ht="20" customHeight="1" x14ac:dyDescent="0.15">
      <c r="E77" s="280"/>
    </row>
  </sheetData>
  <sheetProtection algorithmName="SHA-512" hashValue="JHPYhJWWT7BVqOqfj8n0ToOptpFMhyxVYCWKIpCEJFFKI/Q8cWDSFRUXYb37eoyrB6U5d+anMTxfFGVMzjz6ig==" saltValue="sUoUtMBmtyDH4cK31WRoKQ==" spinCount="100000" sheet="1" objects="1" scenarios="1"/>
  <mergeCells count="66">
    <mergeCell ref="H51:L51"/>
    <mergeCell ref="C44:D44"/>
    <mergeCell ref="C43:D43"/>
    <mergeCell ref="C34:D34"/>
    <mergeCell ref="C32:D32"/>
    <mergeCell ref="C33:D33"/>
    <mergeCell ref="C38:D38"/>
    <mergeCell ref="C42:D42"/>
    <mergeCell ref="H54:M54"/>
    <mergeCell ref="H15:M15"/>
    <mergeCell ref="C45:D46"/>
    <mergeCell ref="C35:D35"/>
    <mergeCell ref="C36:D36"/>
    <mergeCell ref="H33:M33"/>
    <mergeCell ref="H42:M42"/>
    <mergeCell ref="H17:M17"/>
    <mergeCell ref="J25:K25"/>
    <mergeCell ref="H25:I25"/>
    <mergeCell ref="A15:D15"/>
    <mergeCell ref="A16:B16"/>
    <mergeCell ref="A17:B17"/>
    <mergeCell ref="A18:B18"/>
    <mergeCell ref="A19:B19"/>
    <mergeCell ref="H53:M53"/>
    <mergeCell ref="A28:B28"/>
    <mergeCell ref="C17:D17"/>
    <mergeCell ref="A13:M13"/>
    <mergeCell ref="A20:B20"/>
    <mergeCell ref="C19:D19"/>
    <mergeCell ref="C18:D18"/>
    <mergeCell ref="C16:D16"/>
    <mergeCell ref="C20:D20"/>
    <mergeCell ref="C21:D22"/>
    <mergeCell ref="C28:D28"/>
    <mergeCell ref="C26:D26"/>
    <mergeCell ref="A12:M12"/>
    <mergeCell ref="C27:D27"/>
    <mergeCell ref="C23:D23"/>
    <mergeCell ref="C25:D25"/>
    <mergeCell ref="A23:B23"/>
    <mergeCell ref="A21:B22"/>
    <mergeCell ref="A24:B25"/>
    <mergeCell ref="C24:D24"/>
    <mergeCell ref="A26:B27"/>
    <mergeCell ref="A42:B42"/>
    <mergeCell ref="A33:B33"/>
    <mergeCell ref="A34:B34"/>
    <mergeCell ref="A45:B46"/>
    <mergeCell ref="A43:B43"/>
    <mergeCell ref="A44:B44"/>
    <mergeCell ref="A29:B29"/>
    <mergeCell ref="C41:D41"/>
    <mergeCell ref="A37:B37"/>
    <mergeCell ref="A38:B38"/>
    <mergeCell ref="A39:B39"/>
    <mergeCell ref="A40:B40"/>
    <mergeCell ref="A35:B35"/>
    <mergeCell ref="A41:B41"/>
    <mergeCell ref="A32:B32"/>
    <mergeCell ref="A36:B36"/>
    <mergeCell ref="C39:D39"/>
    <mergeCell ref="C40:D40"/>
    <mergeCell ref="C37:D37"/>
    <mergeCell ref="A30:B31"/>
    <mergeCell ref="C29:D29"/>
    <mergeCell ref="C30:D31"/>
  </mergeCells>
  <phoneticPr fontId="10" type="noConversion"/>
  <conditionalFormatting sqref="J19">
    <cfRule type="cellIs" dxfId="15" priority="1" stopIfTrue="1" operator="greaterThan">
      <formula>2</formula>
    </cfRule>
    <cfRule type="cellIs" dxfId="14" priority="2" stopIfTrue="1" operator="lessThan">
      <formula>1</formula>
    </cfRule>
  </conditionalFormatting>
  <conditionalFormatting sqref="M19 M21">
    <cfRule type="cellIs" dxfId="13" priority="3" stopIfTrue="1" operator="greaterThan">
      <formula>73</formula>
    </cfRule>
    <cfRule type="cellIs" dxfId="1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30" r:id="rId3" name="Check Box 10">
              <controlPr locked="0" defaultSize="0" autoFill="0" autoLine="0" autoPict="0">
                <anchor moveWithCells="1">
                  <from>
                    <xdr:col>9</xdr:col>
                    <xdr:colOff>825500</xdr:colOff>
                    <xdr:row>22</xdr:row>
                    <xdr:rowOff>38100</xdr:rowOff>
                  </from>
                  <to>
                    <xdr:col>9</xdr:col>
                    <xdr:colOff>1219200</xdr:colOff>
                    <xdr:row>23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pageSetUpPr fitToPage="1"/>
  </sheetPr>
  <dimension ref="A1:M56"/>
  <sheetViews>
    <sheetView showGridLines="0" zoomScale="70" zoomScaleNormal="70" zoomScalePageLayoutView="70" workbookViewId="0">
      <selection activeCell="H12" sqref="H12:M12"/>
    </sheetView>
  </sheetViews>
  <sheetFormatPr baseColWidth="10" defaultColWidth="8.83203125" defaultRowHeight="13" x14ac:dyDescent="0.15"/>
  <cols>
    <col min="1" max="1" width="35" style="1" customWidth="1"/>
    <col min="2" max="2" width="12.5" style="1" customWidth="1"/>
    <col min="3" max="3" width="22.6640625" style="1" customWidth="1"/>
    <col min="4" max="4" width="25.1640625" style="1" customWidth="1"/>
    <col min="5" max="5" width="1.5" style="8" customWidth="1"/>
    <col min="6" max="7" width="16.6640625" style="1" customWidth="1"/>
    <col min="8" max="8" width="8.1640625" style="1" bestFit="1" customWidth="1"/>
    <col min="9" max="13" width="16.6640625" style="1" customWidth="1"/>
    <col min="14" max="16384" width="8.83203125" style="1"/>
  </cols>
  <sheetData>
    <row r="1" spans="1:13" ht="12.75" customHeight="1" x14ac:dyDescent="0.15">
      <c r="A1" s="94"/>
      <c r="B1" s="10"/>
      <c r="C1" s="10"/>
      <c r="D1" s="10"/>
      <c r="E1" s="11"/>
      <c r="F1" s="10"/>
      <c r="G1" s="10"/>
      <c r="H1" s="10"/>
      <c r="I1" s="10"/>
      <c r="J1" s="10"/>
      <c r="K1" s="10"/>
      <c r="L1" s="10"/>
      <c r="M1" s="10"/>
    </row>
    <row r="2" spans="1:13" x14ac:dyDescent="0.15">
      <c r="A2" s="10"/>
      <c r="B2" s="10"/>
      <c r="C2" s="10"/>
      <c r="D2" s="10"/>
      <c r="E2" s="11"/>
      <c r="F2" s="10"/>
      <c r="G2" s="10"/>
      <c r="H2" s="10"/>
      <c r="I2" s="10"/>
      <c r="J2" s="10" t="s">
        <v>4</v>
      </c>
      <c r="K2" s="10" t="s">
        <v>4</v>
      </c>
      <c r="L2" s="10" t="s">
        <v>4</v>
      </c>
      <c r="M2" s="10"/>
    </row>
    <row r="3" spans="1:13" x14ac:dyDescent="0.15">
      <c r="A3" s="10"/>
      <c r="B3" s="10"/>
      <c r="C3" s="10"/>
      <c r="D3" s="10"/>
      <c r="E3" s="11"/>
      <c r="F3" s="10"/>
      <c r="G3" s="10"/>
      <c r="H3" s="10"/>
      <c r="I3" s="10"/>
      <c r="J3" s="10"/>
      <c r="K3" s="10"/>
      <c r="L3" s="10"/>
      <c r="M3" s="10"/>
    </row>
    <row r="4" spans="1:13" x14ac:dyDescent="0.15">
      <c r="A4" s="10"/>
      <c r="B4" s="10"/>
      <c r="C4" s="10"/>
      <c r="D4" s="10"/>
      <c r="E4" s="11"/>
      <c r="F4" s="10"/>
      <c r="G4" s="10"/>
      <c r="H4" s="10"/>
      <c r="I4" s="10"/>
      <c r="J4" s="10"/>
      <c r="K4" s="10"/>
      <c r="L4" s="10"/>
      <c r="M4" s="10"/>
    </row>
    <row r="5" spans="1:13" x14ac:dyDescent="0.15">
      <c r="A5" s="10"/>
      <c r="B5" s="10"/>
      <c r="C5" s="10"/>
      <c r="D5" s="10"/>
      <c r="E5" s="11"/>
      <c r="F5" s="10"/>
      <c r="G5" s="10"/>
      <c r="H5" s="10"/>
      <c r="I5" s="10"/>
      <c r="J5" s="10"/>
      <c r="K5" s="10"/>
      <c r="L5" s="10"/>
      <c r="M5" s="10"/>
    </row>
    <row r="6" spans="1:13" ht="16" x14ac:dyDescent="0.2">
      <c r="A6" s="10"/>
      <c r="B6" s="10"/>
      <c r="C6" s="10"/>
      <c r="D6" s="10"/>
      <c r="E6" s="11"/>
      <c r="F6" s="10"/>
      <c r="G6" s="10"/>
      <c r="H6" s="10"/>
      <c r="I6" s="10"/>
      <c r="J6" s="12" t="s">
        <v>4</v>
      </c>
      <c r="K6" s="12" t="s">
        <v>4</v>
      </c>
      <c r="L6" s="12" t="s">
        <v>4</v>
      </c>
      <c r="M6" s="13" t="s">
        <v>4</v>
      </c>
    </row>
    <row r="7" spans="1:13" x14ac:dyDescent="0.15">
      <c r="A7" s="10"/>
      <c r="B7" s="10"/>
      <c r="C7" s="10"/>
      <c r="D7" s="10"/>
      <c r="E7" s="11"/>
      <c r="F7" s="10"/>
      <c r="G7" s="10"/>
      <c r="H7" s="10"/>
      <c r="I7" s="10"/>
      <c r="J7" s="10"/>
      <c r="K7" s="10"/>
      <c r="L7" s="10"/>
      <c r="M7" s="10"/>
    </row>
    <row r="8" spans="1:13" x14ac:dyDescent="0.15">
      <c r="A8" s="10"/>
      <c r="B8" s="10"/>
      <c r="C8" s="10"/>
      <c r="D8" s="10"/>
      <c r="E8" s="11"/>
      <c r="F8" s="10"/>
      <c r="G8" s="10"/>
      <c r="H8" s="10"/>
      <c r="I8" s="10"/>
      <c r="J8" s="10"/>
      <c r="K8" s="10"/>
      <c r="L8" s="10"/>
      <c r="M8" s="10"/>
    </row>
    <row r="9" spans="1:13" x14ac:dyDescent="0.15">
      <c r="A9" s="10"/>
      <c r="B9" s="10"/>
      <c r="C9" s="10"/>
      <c r="D9" s="10"/>
      <c r="E9" s="11"/>
      <c r="F9" s="10"/>
      <c r="G9" s="10"/>
      <c r="H9" s="10"/>
      <c r="I9" s="10"/>
      <c r="J9" s="10"/>
      <c r="K9" s="10"/>
      <c r="L9" s="10"/>
      <c r="M9" s="10"/>
    </row>
    <row r="10" spans="1:13" ht="23" x14ac:dyDescent="0.25">
      <c r="A10" s="432" t="s">
        <v>115</v>
      </c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</row>
    <row r="11" spans="1:13" ht="23" x14ac:dyDescent="0.25">
      <c r="A11" s="14"/>
      <c r="B11" s="14"/>
      <c r="C11" s="14"/>
      <c r="D11" s="14"/>
      <c r="E11" s="15"/>
      <c r="F11" s="14"/>
      <c r="G11" s="14"/>
      <c r="H11" s="14"/>
      <c r="I11" s="14"/>
      <c r="J11" s="14"/>
      <c r="K11" s="14"/>
      <c r="L11" s="14"/>
      <c r="M11" s="14"/>
    </row>
    <row r="12" spans="1:13" ht="20" customHeight="1" x14ac:dyDescent="0.25">
      <c r="A12" s="437" t="s">
        <v>128</v>
      </c>
      <c r="B12" s="437"/>
      <c r="C12" s="437"/>
      <c r="D12" s="437"/>
      <c r="E12" s="16"/>
      <c r="F12" s="14"/>
      <c r="G12" s="14"/>
      <c r="H12" s="433" t="str">
        <f>+'INGRESO DE DATOS'!$D$11</f>
        <v>NOMBRE Y APELLIDO</v>
      </c>
      <c r="I12" s="433"/>
      <c r="J12" s="433"/>
      <c r="K12" s="433"/>
      <c r="L12" s="433"/>
      <c r="M12" s="433"/>
    </row>
    <row r="13" spans="1:13" ht="20" customHeight="1" x14ac:dyDescent="0.15">
      <c r="A13" s="439" t="s">
        <v>70</v>
      </c>
      <c r="B13" s="439"/>
      <c r="C13" s="443" t="s">
        <v>124</v>
      </c>
      <c r="D13" s="444"/>
      <c r="E13" s="17"/>
      <c r="F13" s="10"/>
      <c r="G13" s="10"/>
      <c r="H13" s="10"/>
      <c r="I13" s="10"/>
      <c r="J13" s="10"/>
      <c r="K13" s="10"/>
      <c r="L13" s="10"/>
      <c r="M13" s="10"/>
    </row>
    <row r="14" spans="1:13" ht="20" customHeight="1" x14ac:dyDescent="0.25">
      <c r="A14" s="438" t="s">
        <v>136</v>
      </c>
      <c r="B14" s="438"/>
      <c r="C14" s="445" t="s">
        <v>110</v>
      </c>
      <c r="D14" s="445"/>
      <c r="E14" s="17"/>
      <c r="F14" s="14"/>
      <c r="G14" s="14"/>
      <c r="H14" s="433" t="str">
        <f>+'INGRESO DE DATOS'!$D$20</f>
        <v>AGENCIA</v>
      </c>
      <c r="I14" s="433"/>
      <c r="J14" s="433"/>
      <c r="K14" s="433"/>
      <c r="L14" s="433"/>
      <c r="M14" s="433"/>
    </row>
    <row r="15" spans="1:13" ht="20" customHeight="1" x14ac:dyDescent="0.25">
      <c r="A15" s="439" t="s">
        <v>71</v>
      </c>
      <c r="B15" s="439"/>
      <c r="C15" s="444" t="s">
        <v>92</v>
      </c>
      <c r="D15" s="444"/>
      <c r="E15" s="17"/>
      <c r="F15" s="14"/>
      <c r="G15" s="14"/>
      <c r="H15" s="10"/>
      <c r="I15" s="10"/>
      <c r="J15" s="10"/>
      <c r="K15" s="10"/>
      <c r="L15" s="10"/>
      <c r="M15" s="10"/>
    </row>
    <row r="16" spans="1:13" ht="20" customHeight="1" x14ac:dyDescent="0.15">
      <c r="A16" s="438" t="s">
        <v>72</v>
      </c>
      <c r="B16" s="438"/>
      <c r="C16" s="445" t="s">
        <v>101</v>
      </c>
      <c r="D16" s="445"/>
      <c r="E16" s="17"/>
      <c r="F16" s="10"/>
      <c r="G16" s="10"/>
      <c r="H16" s="10"/>
      <c r="I16" s="10"/>
      <c r="J16" s="18">
        <f>+'INGRESO DE DATOS'!$G$13</f>
        <v>2</v>
      </c>
      <c r="K16" s="10"/>
      <c r="L16" s="10"/>
      <c r="M16" s="18">
        <f>+'INGRESO DE DATOS'!$G$15</f>
        <v>54</v>
      </c>
    </row>
    <row r="17" spans="1:13" s="2" customFormat="1" ht="20" customHeight="1" x14ac:dyDescent="0.15">
      <c r="A17" s="439" t="s">
        <v>73</v>
      </c>
      <c r="B17" s="439"/>
      <c r="C17" s="444" t="s">
        <v>102</v>
      </c>
      <c r="D17" s="444"/>
      <c r="E17" s="17"/>
      <c r="F17" s="436" t="s">
        <v>60</v>
      </c>
      <c r="G17" s="436"/>
      <c r="H17" s="19"/>
      <c r="I17" s="19"/>
      <c r="J17" s="19"/>
      <c r="K17" s="19"/>
      <c r="L17" s="19"/>
      <c r="M17" s="19"/>
    </row>
    <row r="18" spans="1:13" s="2" customFormat="1" ht="20" customHeight="1" x14ac:dyDescent="0.15">
      <c r="A18" s="438" t="s">
        <v>74</v>
      </c>
      <c r="B18" s="438"/>
      <c r="C18" s="447" t="s">
        <v>103</v>
      </c>
      <c r="D18" s="447"/>
      <c r="E18" s="20"/>
      <c r="F18" s="434">
        <f ca="1">NOW()</f>
        <v>44747.561499421296</v>
      </c>
      <c r="G18" s="435"/>
      <c r="H18" s="19"/>
      <c r="I18" s="19"/>
      <c r="J18" s="18">
        <f>+'INGRESO DE DATOS'!$J$13</f>
        <v>3</v>
      </c>
      <c r="K18" s="19"/>
      <c r="L18" s="19"/>
      <c r="M18" s="18">
        <f>+'INGRESO DE DATOS'!$J$15</f>
        <v>54</v>
      </c>
    </row>
    <row r="19" spans="1:13" s="6" customFormat="1" ht="20" customHeight="1" x14ac:dyDescent="0.15">
      <c r="A19" s="438"/>
      <c r="B19" s="438"/>
      <c r="C19" s="447"/>
      <c r="D19" s="447"/>
      <c r="E19" s="20"/>
      <c r="F19" s="19"/>
      <c r="G19" s="21"/>
      <c r="H19" s="22"/>
      <c r="I19" s="19"/>
      <c r="J19" s="19" t="s">
        <v>4</v>
      </c>
      <c r="K19" s="19" t="s">
        <v>4</v>
      </c>
      <c r="L19" s="19" t="s">
        <v>4</v>
      </c>
      <c r="M19" s="19"/>
    </row>
    <row r="20" spans="1:13" s="6" customFormat="1" ht="20" customHeight="1" x14ac:dyDescent="0.15">
      <c r="A20" s="439" t="s">
        <v>75</v>
      </c>
      <c r="B20" s="439"/>
      <c r="C20" s="444" t="s">
        <v>93</v>
      </c>
      <c r="D20" s="444"/>
      <c r="E20" s="17"/>
      <c r="F20" s="19"/>
      <c r="G20" s="19"/>
      <c r="H20" s="19"/>
      <c r="I20" s="70" t="b">
        <v>1</v>
      </c>
      <c r="J20" s="19"/>
      <c r="K20" s="24" t="s">
        <v>61</v>
      </c>
      <c r="L20" s="19"/>
      <c r="M20" s="19"/>
    </row>
    <row r="21" spans="1:13" s="6" customFormat="1" ht="20" customHeight="1" x14ac:dyDescent="0.15">
      <c r="A21" s="438" t="s">
        <v>76</v>
      </c>
      <c r="B21" s="438"/>
      <c r="C21" s="446" t="s">
        <v>132</v>
      </c>
      <c r="D21" s="446"/>
      <c r="E21" s="17"/>
      <c r="F21" s="19"/>
      <c r="G21" s="19"/>
      <c r="H21" s="19"/>
      <c r="I21" s="71"/>
      <c r="J21" s="19"/>
      <c r="K21" s="24"/>
      <c r="L21" s="19"/>
      <c r="M21" s="23"/>
    </row>
    <row r="22" spans="1:13" s="7" customFormat="1" ht="20" customHeight="1" x14ac:dyDescent="0.15">
      <c r="A22" s="438"/>
      <c r="B22" s="438"/>
      <c r="C22" s="456" t="s">
        <v>138</v>
      </c>
      <c r="D22" s="456"/>
      <c r="E22" s="17"/>
      <c r="F22" s="10"/>
      <c r="G22" s="10"/>
      <c r="H22" s="10"/>
      <c r="I22" s="70" t="b">
        <v>1</v>
      </c>
      <c r="J22" s="10"/>
      <c r="K22" s="25" t="s">
        <v>62</v>
      </c>
      <c r="L22" s="10"/>
      <c r="M22" s="10"/>
    </row>
    <row r="23" spans="1:13" s="7" customFormat="1" ht="20" customHeight="1" x14ac:dyDescent="0.15">
      <c r="A23" s="439" t="s">
        <v>77</v>
      </c>
      <c r="B23" s="439"/>
      <c r="C23" s="457" t="s">
        <v>132</v>
      </c>
      <c r="D23" s="457"/>
      <c r="E23" s="17"/>
      <c r="F23" s="10"/>
      <c r="G23" s="10"/>
      <c r="H23" s="10"/>
      <c r="I23" s="10"/>
      <c r="J23" s="23"/>
      <c r="K23" s="25"/>
      <c r="L23" s="10"/>
      <c r="M23" s="10"/>
    </row>
    <row r="24" spans="1:13" s="7" customFormat="1" ht="20" customHeight="1" x14ac:dyDescent="0.15">
      <c r="A24" s="439"/>
      <c r="B24" s="439"/>
      <c r="C24" s="450" t="s">
        <v>138</v>
      </c>
      <c r="D24" s="450"/>
      <c r="E24" s="17"/>
      <c r="F24" s="10"/>
      <c r="G24" s="26" t="s">
        <v>4</v>
      </c>
      <c r="H24" s="10"/>
      <c r="I24" s="10"/>
      <c r="J24" s="10"/>
      <c r="K24" s="10"/>
      <c r="L24" s="10"/>
      <c r="M24" s="10"/>
    </row>
    <row r="25" spans="1:13" s="3" customFormat="1" ht="20" customHeight="1" x14ac:dyDescent="0.2">
      <c r="A25" s="438" t="s">
        <v>78</v>
      </c>
      <c r="B25" s="438"/>
      <c r="C25" s="445" t="s">
        <v>116</v>
      </c>
      <c r="D25" s="445"/>
      <c r="E25" s="17"/>
      <c r="F25" s="27" t="s">
        <v>69</v>
      </c>
      <c r="G25" s="28"/>
      <c r="H25" s="128" t="s">
        <v>63</v>
      </c>
      <c r="I25" s="29" t="s">
        <v>64</v>
      </c>
      <c r="J25" s="29" t="s">
        <v>65</v>
      </c>
      <c r="K25" s="29" t="s">
        <v>66</v>
      </c>
      <c r="L25" s="29" t="s">
        <v>67</v>
      </c>
      <c r="M25" s="30" t="s">
        <v>68</v>
      </c>
    </row>
    <row r="26" spans="1:13" s="4" customFormat="1" ht="20" customHeight="1" x14ac:dyDescent="0.15">
      <c r="A26" s="439" t="s">
        <v>79</v>
      </c>
      <c r="B26" s="439"/>
      <c r="C26" s="444" t="s">
        <v>97</v>
      </c>
      <c r="D26" s="444"/>
      <c r="E26" s="17"/>
      <c r="F26" s="31" t="s">
        <v>130</v>
      </c>
      <c r="G26" s="32"/>
      <c r="H26" s="115" t="s">
        <v>131</v>
      </c>
      <c r="I26" s="32">
        <v>1000</v>
      </c>
      <c r="J26" s="32">
        <v>2000</v>
      </c>
      <c r="K26" s="32">
        <v>5000</v>
      </c>
      <c r="L26" s="32">
        <v>10000</v>
      </c>
      <c r="M26" s="33">
        <v>20000</v>
      </c>
    </row>
    <row r="27" spans="1:13" s="4" customFormat="1" ht="20" customHeight="1" x14ac:dyDescent="0.15">
      <c r="A27" s="438" t="s">
        <v>80</v>
      </c>
      <c r="B27" s="438"/>
      <c r="C27" s="445" t="s">
        <v>98</v>
      </c>
      <c r="D27" s="445"/>
      <c r="E27" s="17"/>
      <c r="F27" s="34" t="s">
        <v>129</v>
      </c>
      <c r="G27" s="35"/>
      <c r="H27" s="117" t="s">
        <v>131</v>
      </c>
      <c r="I27" s="36">
        <v>2000</v>
      </c>
      <c r="J27" s="36">
        <v>3000</v>
      </c>
      <c r="K27" s="36">
        <v>5000</v>
      </c>
      <c r="L27" s="36">
        <v>10000</v>
      </c>
      <c r="M27" s="37">
        <v>20000</v>
      </c>
    </row>
    <row r="28" spans="1:13" s="4" customFormat="1" ht="20" customHeight="1" x14ac:dyDescent="0.15">
      <c r="A28" s="439" t="s">
        <v>81</v>
      </c>
      <c r="B28" s="439"/>
      <c r="C28" s="444" t="s">
        <v>104</v>
      </c>
      <c r="D28" s="444"/>
      <c r="E28" s="17"/>
      <c r="F28" s="38"/>
      <c r="G28" s="38"/>
      <c r="H28" s="118"/>
      <c r="I28" s="38"/>
      <c r="J28" s="38"/>
      <c r="K28" s="38"/>
      <c r="L28" s="38"/>
      <c r="M28" s="38"/>
    </row>
    <row r="29" spans="1:13" s="4" customFormat="1" ht="20" customHeight="1" x14ac:dyDescent="0.15">
      <c r="A29" s="438" t="s">
        <v>82</v>
      </c>
      <c r="B29" s="438"/>
      <c r="C29" s="445" t="s">
        <v>139</v>
      </c>
      <c r="D29" s="445"/>
      <c r="E29" s="17"/>
      <c r="F29" s="39"/>
      <c r="G29" s="39"/>
      <c r="H29" s="119"/>
      <c r="I29" s="39"/>
      <c r="J29" s="39"/>
      <c r="K29" s="39"/>
      <c r="L29" s="39"/>
      <c r="M29" s="39"/>
    </row>
    <row r="30" spans="1:13" s="5" customFormat="1" ht="20" customHeight="1" x14ac:dyDescent="0.15">
      <c r="A30" s="439" t="s">
        <v>83</v>
      </c>
      <c r="B30" s="439"/>
      <c r="C30" s="448" t="s">
        <v>126</v>
      </c>
      <c r="D30" s="449"/>
      <c r="E30" s="17"/>
      <c r="F30" s="40" t="s">
        <v>26</v>
      </c>
      <c r="G30" s="41"/>
      <c r="H30" s="126"/>
      <c r="I30" s="41"/>
      <c r="J30" s="41"/>
      <c r="K30" s="41"/>
      <c r="L30" s="41"/>
      <c r="M30" s="42"/>
    </row>
    <row r="31" spans="1:13" s="4" customFormat="1" ht="20" customHeight="1" x14ac:dyDescent="0.15">
      <c r="A31" s="438" t="s">
        <v>133</v>
      </c>
      <c r="B31" s="438"/>
      <c r="C31" s="446" t="s">
        <v>105</v>
      </c>
      <c r="D31" s="446"/>
      <c r="E31" s="17"/>
      <c r="F31" s="9" t="s">
        <v>15</v>
      </c>
      <c r="G31" s="43"/>
      <c r="H31" s="116" t="s">
        <v>131</v>
      </c>
      <c r="I31" s="44" t="e">
        <f>VLOOKUP($M$16,Tablas!$A$341:$H$364,4,TRUE)</f>
        <v>#N/A</v>
      </c>
      <c r="J31" s="44" t="e">
        <f>VLOOKUP($M$16,Tablas!$A$341:$H$364,5,TRUE)</f>
        <v>#N/A</v>
      </c>
      <c r="K31" s="44" t="e">
        <f>VLOOKUP($M$16,Tablas!$A$341:$H$364,6,TRUE)</f>
        <v>#N/A</v>
      </c>
      <c r="L31" s="44" t="e">
        <f>VLOOKUP($M$16,Tablas!$A$341:$H$364,7,TRUE)</f>
        <v>#N/A</v>
      </c>
      <c r="M31" s="43" t="e">
        <f>VLOOKUP($M$16,Tablas!$A$341:$H$364,8,TRUE)</f>
        <v>#N/A</v>
      </c>
    </row>
    <row r="32" spans="1:13" s="4" customFormat="1" ht="20" customHeight="1" x14ac:dyDescent="0.15">
      <c r="A32" s="438"/>
      <c r="B32" s="438"/>
      <c r="C32" s="456" t="s">
        <v>106</v>
      </c>
      <c r="D32" s="456"/>
      <c r="E32" s="45"/>
      <c r="F32" s="46" t="s">
        <v>16</v>
      </c>
      <c r="G32" s="47"/>
      <c r="H32" s="120" t="s">
        <v>131</v>
      </c>
      <c r="I32" s="48" t="e">
        <f>IF($J$16=1,0,(VLOOKUP($M$18,Tablas!$A$341:$H$364,4,TRUE)))</f>
        <v>#N/A</v>
      </c>
      <c r="J32" s="48" t="e">
        <f>IF($J$16=1,0,(VLOOKUP($M$18,Tablas!$A$341:$H$364,5,TRUE)))</f>
        <v>#N/A</v>
      </c>
      <c r="K32" s="48" t="e">
        <f>IF($J$16=1,0,(VLOOKUP($M$18,Tablas!$A$341:$H$364,6,TRUE)))</f>
        <v>#N/A</v>
      </c>
      <c r="L32" s="48" t="e">
        <f>IF($J$16=1,0,(VLOOKUP($M$18,Tablas!$A$341:$H$364,7,TRUE)))</f>
        <v>#N/A</v>
      </c>
      <c r="M32" s="47" t="e">
        <f>IF($J$16=1,0,(VLOOKUP($M$18,Tablas!$A$341:$H$364,8,TRUE)))</f>
        <v>#N/A</v>
      </c>
    </row>
    <row r="33" spans="1:13" s="4" customFormat="1" ht="20" customHeight="1" x14ac:dyDescent="0.15">
      <c r="A33" s="439" t="s">
        <v>84</v>
      </c>
      <c r="B33" s="439"/>
      <c r="C33" s="444" t="s">
        <v>99</v>
      </c>
      <c r="D33" s="444"/>
      <c r="E33" s="17"/>
      <c r="F33" s="49" t="s">
        <v>17</v>
      </c>
      <c r="G33" s="50"/>
      <c r="H33" s="120" t="s">
        <v>131</v>
      </c>
      <c r="I33" s="51" t="e">
        <f>IF($J$18=0,0,(VLOOKUP($J$18,Tablas!$A$365:$H$367,4,TRUE)))</f>
        <v>#N/A</v>
      </c>
      <c r="J33" s="51" t="e">
        <f>IF($J$18=0,0,(VLOOKUP($J$18,Tablas!$A$365:$H$367,5,TRUE)))</f>
        <v>#N/A</v>
      </c>
      <c r="K33" s="51" t="e">
        <f>IF($J$18=0,0,(VLOOKUP($J$18,Tablas!$A$365:$H$367,6,TRUE)))</f>
        <v>#N/A</v>
      </c>
      <c r="L33" s="51" t="e">
        <f>IF($J$18=0,0,(VLOOKUP($J$18,Tablas!$A$365:$H$367,7,TRUE)))</f>
        <v>#N/A</v>
      </c>
      <c r="M33" s="50" t="e">
        <f>IF($J$18=0,0,(VLOOKUP($J$18,Tablas!$A$365:$H$367,8,TRUE)))</f>
        <v>#N/A</v>
      </c>
    </row>
    <row r="34" spans="1:13" s="4" customFormat="1" ht="20" customHeight="1" x14ac:dyDescent="0.15">
      <c r="A34" s="438" t="s">
        <v>85</v>
      </c>
      <c r="B34" s="438"/>
      <c r="C34" s="451" t="s">
        <v>117</v>
      </c>
      <c r="D34" s="445"/>
      <c r="E34" s="17"/>
      <c r="F34" s="46" t="s">
        <v>20</v>
      </c>
      <c r="G34" s="47"/>
      <c r="H34" s="120" t="s">
        <v>131</v>
      </c>
      <c r="I34" s="48">
        <f>+IF($I$20=FALSE,0,Tablas!D$368)</f>
        <v>0</v>
      </c>
      <c r="J34" s="48">
        <f>+IF($I$20=FALSE,0,Tablas!E$368)</f>
        <v>0</v>
      </c>
      <c r="K34" s="48">
        <f>+IF($I$20=FALSE,0,Tablas!F$368)</f>
        <v>0</v>
      </c>
      <c r="L34" s="48">
        <f>+IF($I$20=FALSE,0,Tablas!G$368)</f>
        <v>0</v>
      </c>
      <c r="M34" s="47">
        <f>+IF($I$20=FALSE,0,Tablas!H$368)</f>
        <v>0</v>
      </c>
    </row>
    <row r="35" spans="1:13" s="4" customFormat="1" ht="20" customHeight="1" x14ac:dyDescent="0.15">
      <c r="A35" s="439" t="s">
        <v>86</v>
      </c>
      <c r="B35" s="439"/>
      <c r="C35" s="464">
        <v>1</v>
      </c>
      <c r="D35" s="444"/>
      <c r="E35" s="17"/>
      <c r="F35" s="46" t="s">
        <v>22</v>
      </c>
      <c r="G35" s="47"/>
      <c r="H35" s="120" t="s">
        <v>131</v>
      </c>
      <c r="I35" s="48">
        <f>IF($I$22=FALSE,0,Tablas!D$369)</f>
        <v>0</v>
      </c>
      <c r="J35" s="48">
        <f>IF($I$22=FALSE,0,Tablas!E$369)</f>
        <v>0</v>
      </c>
      <c r="K35" s="48">
        <f>IF($I$22=FALSE,0,Tablas!F$369)</f>
        <v>0</v>
      </c>
      <c r="L35" s="48">
        <f>IF($I$22=FALSE,0,Tablas!G$369)</f>
        <v>0</v>
      </c>
      <c r="M35" s="47">
        <f>IF($I$22=FALSE,0,Tablas!H$369)</f>
        <v>0</v>
      </c>
    </row>
    <row r="36" spans="1:13" s="5" customFormat="1" ht="20" customHeight="1" x14ac:dyDescent="0.15">
      <c r="A36" s="438" t="s">
        <v>87</v>
      </c>
      <c r="B36" s="438"/>
      <c r="C36" s="451" t="s">
        <v>127</v>
      </c>
      <c r="D36" s="445"/>
      <c r="E36" s="17"/>
      <c r="F36" s="52" t="s">
        <v>19</v>
      </c>
      <c r="G36" s="53"/>
      <c r="H36" s="116" t="s">
        <v>131</v>
      </c>
      <c r="I36" s="54" t="e">
        <f t="shared" ref="I36:M36" si="0">SUM(I31:I35)</f>
        <v>#N/A</v>
      </c>
      <c r="J36" s="54" t="e">
        <f t="shared" si="0"/>
        <v>#N/A</v>
      </c>
      <c r="K36" s="54" t="e">
        <f t="shared" si="0"/>
        <v>#N/A</v>
      </c>
      <c r="L36" s="54" t="e">
        <f t="shared" si="0"/>
        <v>#N/A</v>
      </c>
      <c r="M36" s="53" t="e">
        <f t="shared" si="0"/>
        <v>#N/A</v>
      </c>
    </row>
    <row r="37" spans="1:13" s="4" customFormat="1" ht="20" customHeight="1" x14ac:dyDescent="0.15">
      <c r="A37" s="460" t="s">
        <v>123</v>
      </c>
      <c r="B37" s="461"/>
      <c r="C37" s="462" t="s">
        <v>125</v>
      </c>
      <c r="D37" s="463"/>
      <c r="E37" s="17"/>
      <c r="F37" s="46" t="s">
        <v>21</v>
      </c>
      <c r="G37" s="47"/>
      <c r="H37" s="120" t="s">
        <v>131</v>
      </c>
      <c r="I37" s="48">
        <v>75</v>
      </c>
      <c r="J37" s="48">
        <v>75</v>
      </c>
      <c r="K37" s="48">
        <v>75</v>
      </c>
      <c r="L37" s="48">
        <v>75</v>
      </c>
      <c r="M37" s="47">
        <v>75</v>
      </c>
    </row>
    <row r="38" spans="1:13" s="4" customFormat="1" ht="20" customHeight="1" x14ac:dyDescent="0.15">
      <c r="A38" s="111"/>
      <c r="B38" s="112"/>
      <c r="C38" s="113"/>
      <c r="D38" s="114"/>
      <c r="E38" s="55"/>
      <c r="F38" s="57" t="s">
        <v>18</v>
      </c>
      <c r="G38" s="58"/>
      <c r="H38" s="125" t="s">
        <v>131</v>
      </c>
      <c r="I38" s="59" t="e">
        <f>SUM(I36:I37)</f>
        <v>#N/A</v>
      </c>
      <c r="J38" s="59" t="e">
        <f>SUM(J36:J37)</f>
        <v>#N/A</v>
      </c>
      <c r="K38" s="59" t="e">
        <f>SUM(K36:K37)</f>
        <v>#N/A</v>
      </c>
      <c r="L38" s="59" t="e">
        <f>SUM(L36:L37)</f>
        <v>#N/A</v>
      </c>
      <c r="M38" s="58" t="e">
        <f>SUM(M36:M37)</f>
        <v>#N/A</v>
      </c>
    </row>
    <row r="39" spans="1:13" s="4" customFormat="1" ht="20" customHeight="1" x14ac:dyDescent="0.15">
      <c r="A39" s="438" t="s">
        <v>88</v>
      </c>
      <c r="B39" s="438"/>
      <c r="C39" s="458" t="s">
        <v>134</v>
      </c>
      <c r="D39" s="459"/>
      <c r="E39" s="55"/>
      <c r="F39" s="60"/>
      <c r="G39" s="60"/>
      <c r="H39" s="121"/>
      <c r="I39" s="60"/>
      <c r="J39" s="60"/>
      <c r="K39" s="60"/>
      <c r="L39" s="60"/>
      <c r="M39" s="39"/>
    </row>
    <row r="40" spans="1:13" s="4" customFormat="1" ht="20" customHeight="1" x14ac:dyDescent="0.15">
      <c r="A40" s="465" t="s">
        <v>100</v>
      </c>
      <c r="B40" s="465"/>
      <c r="C40" s="466" t="s">
        <v>134</v>
      </c>
      <c r="D40" s="467"/>
      <c r="E40" s="56"/>
      <c r="F40" s="40" t="s">
        <v>25</v>
      </c>
      <c r="G40" s="41"/>
      <c r="H40" s="127"/>
      <c r="I40" s="41"/>
      <c r="J40" s="41"/>
      <c r="K40" s="41"/>
      <c r="L40" s="41"/>
      <c r="M40" s="42"/>
    </row>
    <row r="41" spans="1:13" s="5" customFormat="1" ht="20" customHeight="1" x14ac:dyDescent="0.15">
      <c r="A41" s="438" t="s">
        <v>135</v>
      </c>
      <c r="B41" s="438"/>
      <c r="C41" s="458" t="s">
        <v>134</v>
      </c>
      <c r="D41" s="459"/>
      <c r="E41" s="56"/>
      <c r="F41" s="61" t="s">
        <v>15</v>
      </c>
      <c r="G41" s="62"/>
      <c r="H41" s="122" t="s">
        <v>131</v>
      </c>
      <c r="I41" s="48" t="e">
        <f>VLOOKUP($M$16,Tablas!$A$374:$H$397,4,TRUE)</f>
        <v>#N/A</v>
      </c>
      <c r="J41" s="48" t="e">
        <f>VLOOKUP($M$16,Tablas!$A$374:$H$397,5,TRUE)</f>
        <v>#N/A</v>
      </c>
      <c r="K41" s="48" t="e">
        <f>VLOOKUP($M$16,Tablas!$A$374:$H$397,6,TRUE)</f>
        <v>#N/A</v>
      </c>
      <c r="L41" s="48" t="e">
        <f>VLOOKUP($M$16,Tablas!$A$374:$H$397,7,TRUE)</f>
        <v>#N/A</v>
      </c>
      <c r="M41" s="47" t="e">
        <f>VLOOKUP($M$16,Tablas!$A$374:$H$397,8,TRUE)</f>
        <v>#N/A</v>
      </c>
    </row>
    <row r="42" spans="1:13" s="4" customFormat="1" ht="20" customHeight="1" x14ac:dyDescent="0.15">
      <c r="A42" s="465" t="s">
        <v>89</v>
      </c>
      <c r="B42" s="465"/>
      <c r="C42" s="472">
        <v>1</v>
      </c>
      <c r="D42" s="473"/>
      <c r="E42" s="56"/>
      <c r="F42" s="46" t="s">
        <v>16</v>
      </c>
      <c r="G42" s="47"/>
      <c r="H42" s="122" t="s">
        <v>131</v>
      </c>
      <c r="I42" s="48" t="e">
        <f>IF($J$16=1,0,(VLOOKUP($M$18,Tablas!$A$374:$H$397,4,TRUE)))</f>
        <v>#N/A</v>
      </c>
      <c r="J42" s="48" t="e">
        <f>IF($J$16=1,0,(VLOOKUP($M$18,Tablas!$A$374:$H$397,5,TRUE)))</f>
        <v>#N/A</v>
      </c>
      <c r="K42" s="48" t="e">
        <f>IF($J$16=1,0,(VLOOKUP($M$18,Tablas!$A$374:$H$397,6,TRUE)))</f>
        <v>#N/A</v>
      </c>
      <c r="L42" s="48" t="e">
        <f>IF($J$16=1,0,(VLOOKUP($M$18,Tablas!$A$374:$H$397,7,TRUE)))</f>
        <v>#N/A</v>
      </c>
      <c r="M42" s="47" t="e">
        <f>IF($J$16=1,0,(VLOOKUP($M$18,Tablas!$A$374:$H$397,8,TRUE)))</f>
        <v>#N/A</v>
      </c>
    </row>
    <row r="43" spans="1:13" s="5" customFormat="1" ht="20" customHeight="1" x14ac:dyDescent="0.15">
      <c r="A43" s="438" t="s">
        <v>90</v>
      </c>
      <c r="B43" s="438"/>
      <c r="C43" s="458" t="s">
        <v>107</v>
      </c>
      <c r="D43" s="459"/>
      <c r="E43" s="56"/>
      <c r="F43" s="46" t="s">
        <v>17</v>
      </c>
      <c r="G43" s="47"/>
      <c r="H43" s="122" t="s">
        <v>131</v>
      </c>
      <c r="I43" s="48" t="e">
        <f>IF($J$18=0,0,(VLOOKUP($J$18,Tablas!$A$398:$H$400,4,TRUE)))</f>
        <v>#N/A</v>
      </c>
      <c r="J43" s="48" t="e">
        <f>IF($J$18=0,0,(VLOOKUP($J$18,Tablas!$A$398:$H$400,5,TRUE)))</f>
        <v>#N/A</v>
      </c>
      <c r="K43" s="48" t="e">
        <f>IF($J$18=0,0,(VLOOKUP($J$18,Tablas!$A$398:$H$400,6,TRUE)))</f>
        <v>#N/A</v>
      </c>
      <c r="L43" s="48" t="e">
        <f>IF($J$18=0,0,(VLOOKUP($J$18,Tablas!$A$398:$H$400,7,TRUE)))</f>
        <v>#N/A</v>
      </c>
      <c r="M43" s="47" t="e">
        <f>IF($J$18=0,0,(VLOOKUP($J$18,Tablas!$A$398:$H$400,8,TRUE)))</f>
        <v>#N/A</v>
      </c>
    </row>
    <row r="44" spans="1:13" s="4" customFormat="1" ht="20" customHeight="1" x14ac:dyDescent="0.15">
      <c r="A44" s="465" t="s">
        <v>91</v>
      </c>
      <c r="B44" s="465"/>
      <c r="C44" s="472" t="s">
        <v>120</v>
      </c>
      <c r="D44" s="473"/>
      <c r="E44" s="17"/>
      <c r="F44" s="46" t="s">
        <v>20</v>
      </c>
      <c r="G44" s="47"/>
      <c r="H44" s="122" t="s">
        <v>131</v>
      </c>
      <c r="I44" s="48">
        <f>+IF($I$20=FALSE,0,Tablas!D$401)</f>
        <v>0</v>
      </c>
      <c r="J44" s="48">
        <f>+IF($I$20=FALSE,0,Tablas!E$401)</f>
        <v>0</v>
      </c>
      <c r="K44" s="48">
        <f>+IF($I$20=FALSE,0,Tablas!F$401)</f>
        <v>0</v>
      </c>
      <c r="L44" s="48">
        <f>+IF($I$20=FALSE,0,Tablas!G$401)</f>
        <v>0</v>
      </c>
      <c r="M44" s="47">
        <f>+IF($I$20=FALSE,0,Tablas!H$401)</f>
        <v>0</v>
      </c>
    </row>
    <row r="45" spans="1:13" s="4" customFormat="1" ht="20" customHeight="1" x14ac:dyDescent="0.15">
      <c r="A45" s="438" t="s">
        <v>118</v>
      </c>
      <c r="B45" s="438"/>
      <c r="C45" s="458" t="s">
        <v>119</v>
      </c>
      <c r="D45" s="459"/>
      <c r="E45" s="17"/>
      <c r="F45" s="46" t="s">
        <v>22</v>
      </c>
      <c r="G45" s="47"/>
      <c r="H45" s="122" t="s">
        <v>131</v>
      </c>
      <c r="I45" s="48">
        <f>IF($I$22=FALSE,0,Tablas!D$402)</f>
        <v>0</v>
      </c>
      <c r="J45" s="48">
        <f>IF($I$22=FALSE,0,Tablas!E$402)</f>
        <v>0</v>
      </c>
      <c r="K45" s="48">
        <f>IF($I$22=FALSE,0,Tablas!F$402)</f>
        <v>0</v>
      </c>
      <c r="L45" s="48">
        <f>IF($I$22=FALSE,0,Tablas!G$402)</f>
        <v>0</v>
      </c>
      <c r="M45" s="47">
        <f>IF($I$22=FALSE,0,Tablas!H$402)</f>
        <v>0</v>
      </c>
    </row>
    <row r="46" spans="1:13" s="4" customFormat="1" ht="20" customHeight="1" x14ac:dyDescent="0.15">
      <c r="A46" s="468" t="s">
        <v>112</v>
      </c>
      <c r="B46" s="469"/>
      <c r="C46" s="452" t="s">
        <v>113</v>
      </c>
      <c r="D46" s="453"/>
      <c r="E46" s="17"/>
      <c r="F46" s="52" t="s">
        <v>19</v>
      </c>
      <c r="G46" s="53"/>
      <c r="H46" s="116" t="s">
        <v>131</v>
      </c>
      <c r="I46" s="54" t="e">
        <f t="shared" ref="I46:M46" si="1">SUM(I41:I45)</f>
        <v>#N/A</v>
      </c>
      <c r="J46" s="54" t="e">
        <f t="shared" si="1"/>
        <v>#N/A</v>
      </c>
      <c r="K46" s="54" t="e">
        <f t="shared" si="1"/>
        <v>#N/A</v>
      </c>
      <c r="L46" s="54" t="e">
        <f t="shared" si="1"/>
        <v>#N/A</v>
      </c>
      <c r="M46" s="53" t="e">
        <f t="shared" si="1"/>
        <v>#N/A</v>
      </c>
    </row>
    <row r="47" spans="1:13" s="4" customFormat="1" ht="20" customHeight="1" x14ac:dyDescent="0.15">
      <c r="A47" s="470"/>
      <c r="B47" s="471"/>
      <c r="C47" s="454"/>
      <c r="D47" s="455"/>
      <c r="E47" s="17"/>
      <c r="F47" s="46" t="s">
        <v>21</v>
      </c>
      <c r="G47" s="47"/>
      <c r="H47" s="120" t="s">
        <v>131</v>
      </c>
      <c r="I47" s="48">
        <v>75</v>
      </c>
      <c r="J47" s="48">
        <v>75</v>
      </c>
      <c r="K47" s="48">
        <v>75</v>
      </c>
      <c r="L47" s="48">
        <v>75</v>
      </c>
      <c r="M47" s="47">
        <v>75</v>
      </c>
    </row>
    <row r="48" spans="1:13" s="4" customFormat="1" ht="20" customHeight="1" x14ac:dyDescent="0.15">
      <c r="A48" s="1"/>
      <c r="B48" s="1"/>
      <c r="C48" s="1"/>
      <c r="D48" s="1"/>
      <c r="E48" s="17"/>
      <c r="F48" s="64" t="s">
        <v>23</v>
      </c>
      <c r="G48" s="65"/>
      <c r="H48" s="123" t="s">
        <v>131</v>
      </c>
      <c r="I48" s="66" t="e">
        <f>SUM(I46:I47)</f>
        <v>#N/A</v>
      </c>
      <c r="J48" s="66" t="e">
        <f>SUM(J46:J47)</f>
        <v>#N/A</v>
      </c>
      <c r="K48" s="66" t="e">
        <f>SUM(K46:K47)</f>
        <v>#N/A</v>
      </c>
      <c r="L48" s="66" t="e">
        <f>SUM(L46:L47)</f>
        <v>#N/A</v>
      </c>
      <c r="M48" s="65" t="e">
        <f>SUM(M46:M47)</f>
        <v>#N/A</v>
      </c>
    </row>
    <row r="49" spans="1:13" s="5" customFormat="1" ht="20" customHeight="1" x14ac:dyDescent="0.15">
      <c r="A49" s="1"/>
      <c r="B49" s="1" t="s">
        <v>4</v>
      </c>
      <c r="C49" s="1"/>
      <c r="D49" s="1"/>
      <c r="E49" s="17"/>
      <c r="F49" s="67" t="s">
        <v>24</v>
      </c>
      <c r="G49" s="68"/>
      <c r="H49" s="124" t="s">
        <v>131</v>
      </c>
      <c r="I49" s="69" t="e">
        <f>I46</f>
        <v>#N/A</v>
      </c>
      <c r="J49" s="69" t="e">
        <f t="shared" ref="J49:M49" si="2">J46</f>
        <v>#N/A</v>
      </c>
      <c r="K49" s="69" t="e">
        <f t="shared" si="2"/>
        <v>#N/A</v>
      </c>
      <c r="L49" s="69" t="e">
        <f t="shared" si="2"/>
        <v>#N/A</v>
      </c>
      <c r="M49" s="69" t="e">
        <f t="shared" si="2"/>
        <v>#N/A</v>
      </c>
    </row>
    <row r="50" spans="1:13" s="4" customFormat="1" ht="20" customHeight="1" x14ac:dyDescent="0.2">
      <c r="A50" s="1"/>
      <c r="B50" s="1" t="s">
        <v>4</v>
      </c>
      <c r="C50" s="1"/>
      <c r="D50" s="1"/>
      <c r="E50" s="17"/>
      <c r="F50" s="440" t="s">
        <v>137</v>
      </c>
      <c r="G50" s="441"/>
      <c r="H50" s="441"/>
      <c r="I50" s="441"/>
      <c r="J50" s="441"/>
      <c r="K50" s="441"/>
      <c r="L50" s="441"/>
      <c r="M50" s="442"/>
    </row>
    <row r="51" spans="1:13" s="4" customFormat="1" ht="20" customHeight="1" x14ac:dyDescent="0.15">
      <c r="A51" s="1"/>
      <c r="B51" s="1"/>
      <c r="C51" s="1"/>
      <c r="D51" s="1"/>
      <c r="E51" s="55"/>
      <c r="F51" s="1"/>
      <c r="G51" s="1"/>
      <c r="H51" s="1"/>
      <c r="I51" s="1"/>
      <c r="J51" s="1"/>
      <c r="K51" s="1"/>
      <c r="L51" s="1"/>
      <c r="M51" s="1"/>
    </row>
    <row r="52" spans="1:13" s="4" customFormat="1" ht="20" customHeight="1" x14ac:dyDescent="0.15">
      <c r="A52" s="1"/>
      <c r="B52" s="1"/>
      <c r="C52" s="1"/>
      <c r="D52" s="1"/>
      <c r="E52" s="55"/>
      <c r="F52" s="1"/>
      <c r="G52" s="1"/>
      <c r="H52" s="1"/>
      <c r="I52" s="1"/>
      <c r="J52" s="1"/>
      <c r="K52" s="1"/>
      <c r="L52" s="1"/>
      <c r="M52" s="1"/>
    </row>
    <row r="53" spans="1:13" s="4" customFormat="1" ht="20" hidden="1" customHeight="1" x14ac:dyDescent="0.15">
      <c r="A53" s="1"/>
      <c r="B53" s="1"/>
      <c r="C53" s="1"/>
      <c r="D53" s="1"/>
      <c r="E53" s="63"/>
      <c r="F53" s="1"/>
      <c r="G53" s="1"/>
      <c r="H53" s="1"/>
      <c r="I53" s="1"/>
      <c r="J53" s="1"/>
      <c r="K53" s="1"/>
      <c r="L53" s="1"/>
      <c r="M53" s="1"/>
    </row>
    <row r="54" spans="1:13" s="5" customFormat="1" ht="20" customHeight="1" x14ac:dyDescent="0.15">
      <c r="A54" s="1"/>
      <c r="B54" s="1"/>
      <c r="C54" s="1"/>
      <c r="D54" s="1"/>
      <c r="E54" s="17"/>
      <c r="F54" s="1"/>
      <c r="G54" s="1"/>
      <c r="H54" s="1"/>
      <c r="I54" s="1"/>
      <c r="J54" s="1"/>
      <c r="K54" s="1"/>
      <c r="L54" s="1"/>
      <c r="M54" s="1"/>
    </row>
    <row r="55" spans="1:13" s="5" customFormat="1" ht="20" customHeight="1" x14ac:dyDescent="0.15">
      <c r="A55" s="1"/>
      <c r="B55" s="1"/>
      <c r="C55" s="1"/>
      <c r="D55" s="1"/>
      <c r="E55" s="20"/>
      <c r="F55" s="1"/>
      <c r="G55" s="1"/>
      <c r="H55" s="1"/>
      <c r="I55" s="1"/>
      <c r="J55" s="1"/>
      <c r="K55" s="1"/>
      <c r="L55" s="1"/>
      <c r="M55" s="1"/>
    </row>
    <row r="56" spans="1:13" ht="20" customHeight="1" x14ac:dyDescent="0.15">
      <c r="E56" s="20"/>
    </row>
  </sheetData>
  <sheetProtection selectLockedCells="1"/>
  <mergeCells count="68">
    <mergeCell ref="A46:B47"/>
    <mergeCell ref="A43:B43"/>
    <mergeCell ref="C42:D42"/>
    <mergeCell ref="C43:D43"/>
    <mergeCell ref="A44:B44"/>
    <mergeCell ref="C44:D44"/>
    <mergeCell ref="A45:B45"/>
    <mergeCell ref="C45:D45"/>
    <mergeCell ref="A40:B40"/>
    <mergeCell ref="A41:B41"/>
    <mergeCell ref="C40:D40"/>
    <mergeCell ref="A42:B42"/>
    <mergeCell ref="C41:D41"/>
    <mergeCell ref="A23:B24"/>
    <mergeCell ref="A25:B25"/>
    <mergeCell ref="A34:B34"/>
    <mergeCell ref="A35:B35"/>
    <mergeCell ref="C39:D39"/>
    <mergeCell ref="A39:B39"/>
    <mergeCell ref="A36:B36"/>
    <mergeCell ref="C36:D36"/>
    <mergeCell ref="A37:B37"/>
    <mergeCell ref="C37:D37"/>
    <mergeCell ref="C35:D35"/>
    <mergeCell ref="A20:B20"/>
    <mergeCell ref="A29:B29"/>
    <mergeCell ref="C29:D29"/>
    <mergeCell ref="A33:B33"/>
    <mergeCell ref="C26:D26"/>
    <mergeCell ref="A26:B26"/>
    <mergeCell ref="A27:B27"/>
    <mergeCell ref="C27:D27"/>
    <mergeCell ref="C33:D33"/>
    <mergeCell ref="C22:D22"/>
    <mergeCell ref="C23:D23"/>
    <mergeCell ref="C32:D32"/>
    <mergeCell ref="A28:B28"/>
    <mergeCell ref="A30:B30"/>
    <mergeCell ref="A31:B32"/>
    <mergeCell ref="A21:B22"/>
    <mergeCell ref="F50:M50"/>
    <mergeCell ref="C13:D13"/>
    <mergeCell ref="C14:D14"/>
    <mergeCell ref="C15:D15"/>
    <mergeCell ref="C16:D16"/>
    <mergeCell ref="C28:D28"/>
    <mergeCell ref="C17:D17"/>
    <mergeCell ref="C21:D21"/>
    <mergeCell ref="C18:D19"/>
    <mergeCell ref="C30:D30"/>
    <mergeCell ref="C31:D31"/>
    <mergeCell ref="C24:D24"/>
    <mergeCell ref="C25:D25"/>
    <mergeCell ref="C20:D20"/>
    <mergeCell ref="C34:D34"/>
    <mergeCell ref="C46:D47"/>
    <mergeCell ref="A10:M10"/>
    <mergeCell ref="H12:M12"/>
    <mergeCell ref="H14:M14"/>
    <mergeCell ref="F18:G18"/>
    <mergeCell ref="F17:G17"/>
    <mergeCell ref="A12:D12"/>
    <mergeCell ref="A18:B19"/>
    <mergeCell ref="A13:B13"/>
    <mergeCell ref="A14:B14"/>
    <mergeCell ref="A15:B15"/>
    <mergeCell ref="A16:B16"/>
    <mergeCell ref="A17:B17"/>
  </mergeCells>
  <phoneticPr fontId="10" type="noConversion"/>
  <conditionalFormatting sqref="J16">
    <cfRule type="cellIs" dxfId="11" priority="1" stopIfTrue="1" operator="greaterThan">
      <formula>2</formula>
    </cfRule>
    <cfRule type="cellIs" dxfId="10" priority="2" stopIfTrue="1" operator="lessThan">
      <formula>1</formula>
    </cfRule>
  </conditionalFormatting>
  <conditionalFormatting sqref="M16 M18">
    <cfRule type="cellIs" dxfId="9" priority="3" stopIfTrue="1" operator="greaterThan">
      <formula>73</formula>
    </cfRule>
    <cfRule type="cellIs" dxfId="8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9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3" name="Check Box 10">
              <controlPr locked="0" defaultSize="0" autoFill="0" autoLine="0" autoPict="0">
                <anchor moveWithCells="1">
                  <from>
                    <xdr:col>9</xdr:col>
                    <xdr:colOff>800100</xdr:colOff>
                    <xdr:row>19</xdr:row>
                    <xdr:rowOff>63500</xdr:rowOff>
                  </from>
                  <to>
                    <xdr:col>9</xdr:col>
                    <xdr:colOff>1079500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4" name="Check Box 11">
              <controlPr locked="0" defaultSize="0" autoFill="0" autoLine="0" autoPict="0">
                <anchor moveWithCells="1">
                  <from>
                    <xdr:col>9</xdr:col>
                    <xdr:colOff>812800</xdr:colOff>
                    <xdr:row>21</xdr:row>
                    <xdr:rowOff>63500</xdr:rowOff>
                  </from>
                  <to>
                    <xdr:col>9</xdr:col>
                    <xdr:colOff>1079500</xdr:colOff>
                    <xdr:row>22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1:R66"/>
  <sheetViews>
    <sheetView showGridLines="0" zoomScaleNormal="100" workbookViewId="0">
      <selection activeCell="F54" sqref="F54"/>
    </sheetView>
  </sheetViews>
  <sheetFormatPr baseColWidth="10" defaultColWidth="8.83203125" defaultRowHeight="13" x14ac:dyDescent="0.15"/>
  <cols>
    <col min="1" max="1" width="35" style="269" customWidth="1"/>
    <col min="2" max="2" width="15.6640625" style="269" customWidth="1"/>
    <col min="3" max="3" width="22.6640625" style="269" customWidth="1"/>
    <col min="4" max="4" width="36.83203125" style="269" customWidth="1"/>
    <col min="5" max="5" width="5.83203125" style="273" customWidth="1"/>
    <col min="6" max="7" width="16.6640625" style="269" customWidth="1"/>
    <col min="8" max="8" width="14.83203125" style="269" bestFit="1" customWidth="1"/>
    <col min="9" max="9" width="16.6640625" style="269" customWidth="1"/>
    <col min="10" max="10" width="21.6640625" style="269" customWidth="1"/>
    <col min="11" max="13" width="16.6640625" style="269" customWidth="1"/>
    <col min="14" max="16384" width="8.83203125" style="269"/>
  </cols>
  <sheetData>
    <row r="1" spans="1:13" ht="12.75" customHeight="1" x14ac:dyDescent="0.15">
      <c r="A1" s="266"/>
      <c r="B1" s="267"/>
      <c r="C1" s="267"/>
      <c r="D1" s="267"/>
      <c r="E1" s="268"/>
      <c r="F1" s="267"/>
      <c r="G1" s="267"/>
      <c r="H1" s="267"/>
      <c r="I1" s="267"/>
      <c r="J1" s="267"/>
      <c r="K1" s="267"/>
      <c r="L1" s="267"/>
      <c r="M1" s="267"/>
    </row>
    <row r="2" spans="1:13" x14ac:dyDescent="0.15">
      <c r="A2" s="267"/>
      <c r="B2" s="267"/>
      <c r="C2" s="267"/>
      <c r="D2" s="267"/>
      <c r="E2" s="268"/>
      <c r="F2" s="267"/>
      <c r="G2" s="267"/>
      <c r="H2" s="267"/>
      <c r="I2" s="267"/>
      <c r="J2" s="267" t="s">
        <v>4</v>
      </c>
      <c r="K2" s="267" t="s">
        <v>4</v>
      </c>
      <c r="L2" s="267" t="s">
        <v>4</v>
      </c>
      <c r="M2" s="267"/>
    </row>
    <row r="3" spans="1:13" x14ac:dyDescent="0.15">
      <c r="A3" s="267"/>
      <c r="B3" s="267"/>
      <c r="C3" s="267"/>
      <c r="D3" s="267"/>
      <c r="E3" s="268"/>
      <c r="F3" s="267"/>
      <c r="G3" s="267"/>
      <c r="H3" s="267"/>
      <c r="I3" s="267"/>
      <c r="J3" s="267"/>
      <c r="K3" s="267"/>
      <c r="L3" s="267"/>
      <c r="M3" s="267"/>
    </row>
    <row r="4" spans="1:13" x14ac:dyDescent="0.15">
      <c r="A4" s="267"/>
      <c r="B4" s="267"/>
      <c r="C4" s="267"/>
      <c r="D4" s="267"/>
      <c r="E4" s="268"/>
      <c r="F4" s="267"/>
      <c r="G4" s="267"/>
      <c r="H4" s="267"/>
      <c r="I4" s="267"/>
      <c r="J4" s="267"/>
      <c r="K4" s="267"/>
      <c r="L4" s="267"/>
      <c r="M4" s="267"/>
    </row>
    <row r="5" spans="1:13" x14ac:dyDescent="0.15">
      <c r="A5" s="267"/>
      <c r="B5" s="267"/>
      <c r="C5" s="267"/>
      <c r="D5" s="267"/>
      <c r="E5" s="268"/>
      <c r="F5" s="267"/>
      <c r="G5" s="267"/>
      <c r="H5" s="267"/>
      <c r="I5" s="267"/>
      <c r="J5" s="267"/>
      <c r="K5" s="267"/>
      <c r="L5" s="267"/>
      <c r="M5" s="267"/>
    </row>
    <row r="6" spans="1:13" ht="16" x14ac:dyDescent="0.2">
      <c r="A6" s="267"/>
      <c r="B6" s="267"/>
      <c r="C6" s="267"/>
      <c r="D6" s="267"/>
      <c r="E6" s="268"/>
      <c r="F6" s="267"/>
      <c r="G6" s="267"/>
      <c r="H6" s="267"/>
      <c r="I6" s="267"/>
      <c r="J6" s="270" t="s">
        <v>4</v>
      </c>
      <c r="K6" s="270" t="s">
        <v>4</v>
      </c>
      <c r="L6" s="270" t="s">
        <v>4</v>
      </c>
      <c r="M6" s="271" t="s">
        <v>4</v>
      </c>
    </row>
    <row r="7" spans="1:13" x14ac:dyDescent="0.15">
      <c r="A7" s="267"/>
      <c r="B7" s="267"/>
      <c r="C7" s="267"/>
      <c r="D7" s="267"/>
      <c r="E7" s="268"/>
      <c r="F7" s="267"/>
      <c r="G7" s="267"/>
      <c r="H7" s="267"/>
      <c r="I7" s="267"/>
      <c r="J7" s="267"/>
      <c r="K7" s="267"/>
      <c r="L7" s="267"/>
      <c r="M7" s="267"/>
    </row>
    <row r="8" spans="1:13" x14ac:dyDescent="0.15">
      <c r="A8" s="267"/>
      <c r="B8" s="267"/>
      <c r="C8" s="267"/>
      <c r="D8" s="267"/>
      <c r="E8" s="268"/>
      <c r="F8" s="267"/>
      <c r="G8" s="267"/>
      <c r="H8" s="267"/>
      <c r="I8" s="267"/>
      <c r="J8" s="267"/>
      <c r="K8" s="267"/>
      <c r="L8" s="267"/>
      <c r="M8" s="267"/>
    </row>
    <row r="9" spans="1:13" x14ac:dyDescent="0.15">
      <c r="A9" s="267"/>
      <c r="B9" s="267"/>
      <c r="C9" s="267"/>
      <c r="D9" s="267"/>
      <c r="E9" s="268"/>
      <c r="F9" s="267"/>
      <c r="G9" s="267"/>
      <c r="H9" s="267"/>
      <c r="I9" s="267"/>
      <c r="J9" s="267"/>
      <c r="K9" s="267"/>
      <c r="L9" s="267"/>
      <c r="M9" s="267"/>
    </row>
    <row r="10" spans="1:13" x14ac:dyDescent="0.15">
      <c r="A10" s="267"/>
      <c r="B10" s="267"/>
      <c r="C10" s="267"/>
      <c r="D10" s="267"/>
      <c r="E10" s="268"/>
      <c r="F10" s="267"/>
      <c r="G10" s="267"/>
      <c r="H10" s="267"/>
      <c r="I10" s="267"/>
      <c r="J10" s="267"/>
      <c r="K10" s="267"/>
      <c r="L10" s="267"/>
      <c r="M10" s="267"/>
    </row>
    <row r="11" spans="1:13" x14ac:dyDescent="0.15">
      <c r="A11" s="267"/>
      <c r="B11" s="267"/>
      <c r="C11" s="267"/>
      <c r="D11" s="267"/>
      <c r="E11" s="268"/>
      <c r="F11" s="267"/>
      <c r="G11" s="267"/>
      <c r="H11" s="267"/>
      <c r="I11" s="267"/>
      <c r="J11" s="267"/>
      <c r="K11" s="267"/>
      <c r="L11" s="267"/>
      <c r="M11" s="267"/>
    </row>
    <row r="12" spans="1:13" x14ac:dyDescent="0.15">
      <c r="A12" s="267"/>
      <c r="B12" s="267"/>
      <c r="C12" s="267"/>
      <c r="D12" s="267"/>
      <c r="E12" s="268"/>
      <c r="F12" s="267"/>
      <c r="G12" s="267"/>
      <c r="H12" s="267"/>
      <c r="I12" s="267"/>
      <c r="J12" s="267"/>
      <c r="K12" s="267"/>
      <c r="L12" s="267"/>
      <c r="M12" s="267"/>
    </row>
    <row r="13" spans="1:13" ht="23" hidden="1" x14ac:dyDescent="0.25">
      <c r="A13" s="272"/>
      <c r="B13" s="272"/>
    </row>
    <row r="14" spans="1:13" ht="35" customHeight="1" x14ac:dyDescent="0.15">
      <c r="A14" s="479" t="s">
        <v>158</v>
      </c>
      <c r="B14" s="479"/>
      <c r="C14" s="479"/>
      <c r="D14" s="479"/>
      <c r="E14" s="479"/>
      <c r="F14" s="479"/>
      <c r="G14" s="479"/>
      <c r="H14" s="479"/>
      <c r="I14" s="479"/>
      <c r="J14" s="479"/>
      <c r="K14" s="479"/>
      <c r="L14" s="479"/>
      <c r="M14" s="479"/>
    </row>
    <row r="15" spans="1:13" ht="25" customHeight="1" x14ac:dyDescent="0.15">
      <c r="A15" s="418" t="s">
        <v>144</v>
      </c>
      <c r="B15" s="418"/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</row>
    <row r="16" spans="1:13" ht="23" x14ac:dyDescent="0.25">
      <c r="A16" s="274"/>
      <c r="B16" s="274"/>
      <c r="C16" s="274"/>
      <c r="D16" s="274"/>
      <c r="E16" s="275"/>
      <c r="F16" s="274"/>
      <c r="G16" s="274"/>
      <c r="H16" s="274"/>
      <c r="I16" s="274"/>
      <c r="J16" s="274"/>
      <c r="K16" s="274"/>
      <c r="L16" s="274"/>
      <c r="M16" s="274"/>
    </row>
    <row r="17" spans="1:13" ht="20" customHeight="1" x14ac:dyDescent="0.25">
      <c r="A17" s="429" t="s">
        <v>156</v>
      </c>
      <c r="B17" s="429"/>
      <c r="C17" s="429"/>
      <c r="D17" s="429"/>
      <c r="E17" s="276"/>
      <c r="F17" s="274"/>
      <c r="G17" s="274"/>
      <c r="H17" s="421" t="str">
        <f>+'INGRESO DE DATOS'!$D$11</f>
        <v>NOMBRE Y APELLIDO</v>
      </c>
      <c r="I17" s="421"/>
      <c r="J17" s="421"/>
      <c r="K17" s="421"/>
      <c r="L17" s="421"/>
      <c r="M17" s="421"/>
    </row>
    <row r="18" spans="1:13" ht="20" customHeight="1" x14ac:dyDescent="0.15">
      <c r="A18" s="412"/>
      <c r="B18" s="412"/>
      <c r="C18" s="422"/>
      <c r="D18" s="414"/>
      <c r="E18" s="277"/>
      <c r="F18" s="267"/>
      <c r="G18" s="267"/>
      <c r="H18" s="267"/>
      <c r="I18" s="267"/>
      <c r="J18" s="267"/>
      <c r="K18" s="267"/>
      <c r="L18" s="267"/>
      <c r="M18" s="267"/>
    </row>
    <row r="19" spans="1:13" ht="20" customHeight="1" x14ac:dyDescent="0.25">
      <c r="A19" s="412"/>
      <c r="B19" s="412"/>
      <c r="C19" s="414"/>
      <c r="D19" s="414"/>
      <c r="E19" s="277"/>
      <c r="F19" s="274"/>
      <c r="G19" s="274"/>
      <c r="H19" s="421" t="str">
        <f>+'INGRESO DE DATOS'!$D$20</f>
        <v>AGENCIA</v>
      </c>
      <c r="I19" s="421"/>
      <c r="J19" s="421"/>
      <c r="K19" s="421"/>
      <c r="L19" s="421"/>
      <c r="M19" s="421"/>
    </row>
    <row r="20" spans="1:13" ht="20" customHeight="1" x14ac:dyDescent="0.25">
      <c r="A20" s="412"/>
      <c r="B20" s="412"/>
      <c r="C20" s="414"/>
      <c r="D20" s="414"/>
      <c r="E20" s="277"/>
      <c r="F20" s="274"/>
      <c r="G20" s="274"/>
      <c r="H20" s="267"/>
      <c r="I20" s="267"/>
      <c r="J20" s="267"/>
      <c r="K20" s="267"/>
      <c r="L20" s="267"/>
      <c r="M20" s="267"/>
    </row>
    <row r="21" spans="1:13" ht="20" customHeight="1" x14ac:dyDescent="0.15">
      <c r="A21" s="412"/>
      <c r="B21" s="412"/>
      <c r="C21" s="414"/>
      <c r="D21" s="414"/>
      <c r="E21" s="277"/>
      <c r="F21" s="267"/>
      <c r="G21" s="267"/>
      <c r="H21" s="267"/>
      <c r="I21" s="267"/>
      <c r="J21" s="355">
        <f>+'INGRESO DE DATOS'!$G$13</f>
        <v>2</v>
      </c>
      <c r="K21" s="267"/>
      <c r="L21" s="267"/>
      <c r="M21" s="355">
        <f>+'INGRESO DE DATOS'!$G$15</f>
        <v>54</v>
      </c>
    </row>
    <row r="22" spans="1:13" s="279" customFormat="1" ht="20" customHeight="1" x14ac:dyDescent="0.15">
      <c r="A22" s="412"/>
      <c r="B22" s="412"/>
      <c r="C22" s="414"/>
      <c r="D22" s="414"/>
      <c r="E22" s="277"/>
      <c r="H22" s="278"/>
      <c r="I22" s="278"/>
      <c r="J22" s="278"/>
      <c r="K22" s="278"/>
      <c r="L22" s="278"/>
      <c r="M22" s="278"/>
    </row>
    <row r="23" spans="1:13" s="279" customFormat="1" ht="20" customHeight="1" x14ac:dyDescent="0.15">
      <c r="A23" s="412"/>
      <c r="B23" s="412"/>
      <c r="C23" s="419"/>
      <c r="D23" s="419"/>
      <c r="E23" s="280"/>
      <c r="H23" s="278"/>
      <c r="I23" s="278"/>
      <c r="J23" s="355">
        <f>+'INGRESO DE DATOS'!$J$13</f>
        <v>3</v>
      </c>
      <c r="K23" s="278"/>
      <c r="L23" s="278"/>
      <c r="M23" s="355">
        <f>+'INGRESO DE DATOS'!$J$15</f>
        <v>54</v>
      </c>
    </row>
    <row r="24" spans="1:13" s="283" customFormat="1" ht="20" customHeight="1" x14ac:dyDescent="0.15">
      <c r="A24" s="412"/>
      <c r="B24" s="412"/>
      <c r="C24" s="419"/>
      <c r="D24" s="419"/>
      <c r="E24" s="280"/>
      <c r="F24" s="278"/>
      <c r="G24" s="281"/>
      <c r="H24" s="282"/>
      <c r="I24" s="278"/>
      <c r="J24" s="278" t="s">
        <v>4</v>
      </c>
      <c r="K24" s="278" t="s">
        <v>4</v>
      </c>
      <c r="L24" s="278" t="s">
        <v>4</v>
      </c>
      <c r="M24" s="278"/>
    </row>
    <row r="25" spans="1:13" s="283" customFormat="1" ht="20" customHeight="1" x14ac:dyDescent="0.15">
      <c r="A25" s="412"/>
      <c r="B25" s="412"/>
      <c r="C25" s="414"/>
      <c r="D25" s="414"/>
      <c r="E25" s="277"/>
      <c r="F25" s="278"/>
      <c r="G25" s="278"/>
      <c r="H25" s="278"/>
      <c r="I25" s="284" t="b">
        <v>0</v>
      </c>
      <c r="J25" s="278"/>
      <c r="K25" s="285" t="s">
        <v>61</v>
      </c>
      <c r="L25" s="278"/>
      <c r="M25" s="278"/>
    </row>
    <row r="26" spans="1:13" s="283" customFormat="1" ht="20" customHeight="1" x14ac:dyDescent="0.15">
      <c r="A26" s="412"/>
      <c r="B26" s="412"/>
      <c r="C26" s="414"/>
      <c r="D26" s="414"/>
      <c r="E26" s="277"/>
      <c r="F26" s="278"/>
      <c r="G26" s="278"/>
      <c r="H26" s="278"/>
      <c r="I26" s="356"/>
      <c r="J26" s="278"/>
      <c r="K26" s="285"/>
      <c r="L26" s="278"/>
      <c r="M26" s="286"/>
    </row>
    <row r="27" spans="1:13" s="288" customFormat="1" ht="20" customHeight="1" x14ac:dyDescent="0.15">
      <c r="A27" s="412"/>
      <c r="B27" s="412"/>
      <c r="C27" s="414"/>
      <c r="D27" s="414"/>
      <c r="E27" s="277"/>
      <c r="F27" s="267"/>
      <c r="G27" s="267"/>
      <c r="H27" s="267"/>
      <c r="I27" s="284" t="b">
        <v>0</v>
      </c>
      <c r="J27" s="267"/>
      <c r="K27" s="287" t="s">
        <v>62</v>
      </c>
      <c r="L27" s="267"/>
      <c r="M27" s="267"/>
    </row>
    <row r="28" spans="1:13" s="288" customFormat="1" ht="20" customHeight="1" x14ac:dyDescent="0.15">
      <c r="A28" s="412"/>
      <c r="B28" s="412"/>
      <c r="C28" s="414"/>
      <c r="D28" s="414"/>
      <c r="E28" s="277"/>
      <c r="F28" s="267"/>
      <c r="G28" s="267"/>
      <c r="H28" s="267"/>
      <c r="I28" s="267"/>
      <c r="J28" s="286"/>
      <c r="K28" s="287"/>
      <c r="L28" s="267"/>
      <c r="M28" s="267"/>
    </row>
    <row r="29" spans="1:13" s="288" customFormat="1" ht="20" customHeight="1" x14ac:dyDescent="0.15">
      <c r="A29" s="412"/>
      <c r="B29" s="412"/>
      <c r="C29" s="414"/>
      <c r="D29" s="414"/>
      <c r="E29" s="277"/>
      <c r="F29" s="267"/>
      <c r="G29" s="289" t="s">
        <v>4</v>
      </c>
      <c r="M29" s="267"/>
    </row>
    <row r="30" spans="1:13" s="290" customFormat="1" ht="20" customHeight="1" x14ac:dyDescent="0.15">
      <c r="A30" s="412"/>
      <c r="B30" s="412"/>
      <c r="C30" s="414"/>
      <c r="D30" s="414"/>
      <c r="E30" s="277"/>
      <c r="F30" s="277"/>
      <c r="G30" s="277"/>
    </row>
    <row r="31" spans="1:13" s="295" customFormat="1" ht="20" customHeight="1" x14ac:dyDescent="0.15">
      <c r="A31" s="412"/>
      <c r="B31" s="412"/>
      <c r="C31" s="414"/>
      <c r="D31" s="414"/>
      <c r="E31" s="277"/>
      <c r="F31" s="277"/>
      <c r="G31" s="277"/>
      <c r="H31" s="428" t="s">
        <v>60</v>
      </c>
      <c r="I31" s="428"/>
      <c r="J31" s="427">
        <f ca="1">NOW()</f>
        <v>44747.561499421296</v>
      </c>
      <c r="K31" s="480"/>
    </row>
    <row r="32" spans="1:13" s="295" customFormat="1" ht="20" customHeight="1" x14ac:dyDescent="0.15">
      <c r="A32" s="412"/>
      <c r="B32" s="412"/>
      <c r="C32" s="415"/>
      <c r="D32" s="415"/>
      <c r="E32" s="277"/>
      <c r="F32" s="277"/>
      <c r="G32" s="277"/>
    </row>
    <row r="33" spans="1:15" s="295" customFormat="1" ht="20" customHeight="1" x14ac:dyDescent="0.15">
      <c r="A33" s="412"/>
      <c r="B33" s="412"/>
      <c r="C33" s="414"/>
      <c r="D33" s="414"/>
      <c r="E33" s="277"/>
      <c r="F33" s="277"/>
      <c r="G33" s="277"/>
      <c r="H33" s="267"/>
      <c r="I33" s="267"/>
      <c r="J33" s="267"/>
      <c r="K33" s="267"/>
      <c r="L33" s="267"/>
      <c r="M33" s="300"/>
      <c r="N33" s="300"/>
      <c r="O33" s="300"/>
    </row>
    <row r="34" spans="1:15" s="295" customFormat="1" ht="20" customHeight="1" x14ac:dyDescent="0.2">
      <c r="A34" s="412"/>
      <c r="B34" s="412"/>
      <c r="C34" s="414"/>
      <c r="D34" s="414"/>
      <c r="E34" s="277"/>
      <c r="F34" s="277"/>
      <c r="G34" s="277"/>
      <c r="H34" s="331" t="s">
        <v>69</v>
      </c>
      <c r="I34" s="332"/>
      <c r="J34" s="333" t="s">
        <v>63</v>
      </c>
      <c r="K34" s="333" t="s">
        <v>64</v>
      </c>
      <c r="L34" s="334" t="s">
        <v>65</v>
      </c>
      <c r="M34" s="334" t="s">
        <v>66</v>
      </c>
      <c r="N34" s="302"/>
      <c r="O34" s="302"/>
    </row>
    <row r="35" spans="1:15" s="306" customFormat="1" ht="20" customHeight="1" x14ac:dyDescent="0.15">
      <c r="A35" s="412"/>
      <c r="B35" s="412"/>
      <c r="C35" s="414"/>
      <c r="D35" s="414"/>
      <c r="E35" s="304"/>
      <c r="F35" s="304"/>
      <c r="G35" s="277"/>
      <c r="H35" s="291" t="s">
        <v>130</v>
      </c>
      <c r="I35" s="292"/>
      <c r="J35" s="293" t="s">
        <v>131</v>
      </c>
      <c r="K35" s="293" t="s">
        <v>131</v>
      </c>
      <c r="L35" s="294" t="s">
        <v>131</v>
      </c>
      <c r="M35" s="294" t="s">
        <v>131</v>
      </c>
      <c r="N35" s="305"/>
      <c r="O35" s="305"/>
    </row>
    <row r="36" spans="1:15" s="295" customFormat="1" ht="20" customHeight="1" x14ac:dyDescent="0.15">
      <c r="A36" s="412"/>
      <c r="B36" s="412"/>
      <c r="C36" s="422"/>
      <c r="D36" s="414"/>
      <c r="E36" s="277"/>
      <c r="F36" s="277"/>
      <c r="G36" s="277"/>
      <c r="H36" s="296" t="s">
        <v>129</v>
      </c>
      <c r="I36" s="298"/>
      <c r="J36" s="357">
        <v>2000</v>
      </c>
      <c r="K36" s="298">
        <v>5000</v>
      </c>
      <c r="L36" s="299">
        <v>10000</v>
      </c>
      <c r="M36" s="299">
        <v>20000</v>
      </c>
    </row>
    <row r="37" spans="1:15" s="295" customFormat="1" ht="20" customHeight="1" x14ac:dyDescent="0.15">
      <c r="A37" s="412"/>
      <c r="B37" s="412"/>
      <c r="C37" s="422"/>
      <c r="D37" s="414"/>
      <c r="E37" s="277"/>
      <c r="F37" s="277"/>
      <c r="G37" s="304"/>
      <c r="H37" s="300"/>
      <c r="I37" s="300"/>
      <c r="J37" s="301"/>
      <c r="K37" s="300"/>
      <c r="L37" s="300"/>
    </row>
    <row r="38" spans="1:15" s="295" customFormat="1" ht="20" customHeight="1" x14ac:dyDescent="0.15">
      <c r="A38" s="412"/>
      <c r="B38" s="412"/>
      <c r="C38" s="474"/>
      <c r="D38" s="474"/>
      <c r="E38" s="277"/>
      <c r="F38" s="277"/>
      <c r="G38" s="277"/>
      <c r="H38" s="302"/>
      <c r="I38" s="302"/>
      <c r="J38" s="303"/>
      <c r="K38" s="302"/>
      <c r="L38" s="302"/>
    </row>
    <row r="39" spans="1:15" s="295" customFormat="1" ht="20" customHeight="1" x14ac:dyDescent="0.15">
      <c r="A39" s="412"/>
      <c r="B39" s="412"/>
      <c r="C39" s="474"/>
      <c r="D39" s="474"/>
      <c r="E39" s="277"/>
      <c r="F39" s="277"/>
      <c r="G39" s="277"/>
      <c r="H39" s="477" t="s">
        <v>27</v>
      </c>
      <c r="I39" s="478"/>
      <c r="J39" s="478"/>
      <c r="K39" s="478"/>
      <c r="L39" s="478"/>
      <c r="M39" s="478"/>
    </row>
    <row r="40" spans="1:15" s="295" customFormat="1" ht="20" customHeight="1" x14ac:dyDescent="0.15">
      <c r="A40" s="412"/>
      <c r="B40" s="412"/>
      <c r="C40" s="474"/>
      <c r="D40" s="474"/>
      <c r="E40" s="277"/>
      <c r="F40" s="277"/>
      <c r="G40" s="277"/>
      <c r="H40" s="307" t="s">
        <v>15</v>
      </c>
      <c r="I40" s="308"/>
      <c r="J40" s="309">
        <f>VLOOKUP($M$21,Tablas!$A$408:$H$431,5,TRUE)</f>
        <v>2924</v>
      </c>
      <c r="K40" s="309">
        <f>VLOOKUP($M$21,Tablas!$A$408:$H$431,6,TRUE)</f>
        <v>2079</v>
      </c>
      <c r="L40" s="309">
        <f>VLOOKUP($M$21,Tablas!$A$408:$H$431,7,TRUE)</f>
        <v>1798</v>
      </c>
      <c r="M40" s="308">
        <f>VLOOKUP($M$21,Tablas!$A$408:$H$431,8,TRUE)</f>
        <v>1346</v>
      </c>
    </row>
    <row r="41" spans="1:15" s="306" customFormat="1" ht="20" customHeight="1" x14ac:dyDescent="0.15">
      <c r="A41" s="412"/>
      <c r="B41" s="412"/>
      <c r="C41" s="474"/>
      <c r="D41" s="474"/>
      <c r="E41" s="323"/>
      <c r="F41" s="323"/>
      <c r="G41" s="277"/>
      <c r="H41" s="310" t="s">
        <v>16</v>
      </c>
      <c r="I41" s="311"/>
      <c r="J41" s="312">
        <f>IF($J$21=1,0,(VLOOKUP($M$23,Tablas!$A$408:$H$431,5,TRUE)))</f>
        <v>2924</v>
      </c>
      <c r="K41" s="312">
        <f>IF($J$21=1,0,(VLOOKUP($M$23,Tablas!$A$408:$H$431,6,TRUE)))</f>
        <v>2079</v>
      </c>
      <c r="L41" s="312">
        <f>IF($J$21=1,0,(VLOOKUP($M$23,Tablas!$A$408:$H$431,7,TRUE)))</f>
        <v>1798</v>
      </c>
      <c r="M41" s="311">
        <f>IF($J$21=1,0,(VLOOKUP($M$23,Tablas!$A$408:$H$431,8,TRUE)))</f>
        <v>1346</v>
      </c>
    </row>
    <row r="42" spans="1:15" s="295" customFormat="1" ht="20" customHeight="1" x14ac:dyDescent="0.15">
      <c r="A42" s="412"/>
      <c r="B42" s="412"/>
      <c r="C42" s="474"/>
      <c r="D42" s="474"/>
      <c r="E42" s="323"/>
      <c r="F42" s="323"/>
      <c r="G42" s="277"/>
      <c r="H42" s="313" t="s">
        <v>17</v>
      </c>
      <c r="I42" s="314"/>
      <c r="J42" s="315">
        <f>IF($J$23=0,0,(VLOOKUP($J$23,Tablas!$A$432:$H$434,5,TRUE)))</f>
        <v>1299</v>
      </c>
      <c r="K42" s="315">
        <f>IF($J$23=0,0,(VLOOKUP($J$23,Tablas!$A$432:$H$434,6,TRUE)))</f>
        <v>924</v>
      </c>
      <c r="L42" s="315">
        <f>IF($J$23=0,0,(VLOOKUP($J$23,Tablas!$A$432:$H$434,7,TRUE)))</f>
        <v>797</v>
      </c>
      <c r="M42" s="314">
        <f>IF($J$23=0,0,(VLOOKUP($J$23,Tablas!$A$432:$H$434,8,TRUE)))</f>
        <v>588</v>
      </c>
    </row>
    <row r="43" spans="1:15" s="295" customFormat="1" ht="20" customHeight="1" x14ac:dyDescent="0.15">
      <c r="A43" s="412"/>
      <c r="B43" s="412"/>
      <c r="C43" s="419"/>
      <c r="D43" s="419"/>
      <c r="E43" s="323"/>
      <c r="F43" s="323"/>
      <c r="G43" s="320"/>
      <c r="H43" s="310" t="s">
        <v>20</v>
      </c>
      <c r="I43" s="311"/>
      <c r="J43" s="312">
        <f>+IF($I$25=FALSE,0,Tablas!F$435)</f>
        <v>0</v>
      </c>
      <c r="K43" s="312">
        <f>+IF($I$25=FALSE,0,Tablas!G$435)</f>
        <v>0</v>
      </c>
      <c r="L43" s="312">
        <f>+IF($I$25=FALSE,0,Tablas!H$435)</f>
        <v>0</v>
      </c>
      <c r="M43" s="311">
        <f>+IF($I$25=FALSE,0,Tablas!H$435)</f>
        <v>0</v>
      </c>
    </row>
    <row r="44" spans="1:15" s="295" customFormat="1" ht="20" customHeight="1" x14ac:dyDescent="0.15">
      <c r="A44" s="412"/>
      <c r="B44" s="412"/>
      <c r="C44" s="419"/>
      <c r="D44" s="419"/>
      <c r="E44" s="323"/>
      <c r="F44" s="323"/>
      <c r="G44" s="320"/>
      <c r="H44" s="310" t="s">
        <v>22</v>
      </c>
      <c r="I44" s="311"/>
      <c r="J44" s="312">
        <f>IF($I$27=FALSE,0,Tablas!F$436)</f>
        <v>0</v>
      </c>
      <c r="K44" s="312">
        <f>IF($I$27=FALSE,0,Tablas!G$436)</f>
        <v>0</v>
      </c>
      <c r="L44" s="312">
        <f>IF($I$27=FALSE,0,Tablas!H$436)</f>
        <v>0</v>
      </c>
      <c r="M44" s="311">
        <f>IF($I$27=FALSE,0,Tablas!H$436)</f>
        <v>0</v>
      </c>
      <c r="N44" s="321"/>
      <c r="O44" s="302"/>
    </row>
    <row r="45" spans="1:15" s="295" customFormat="1" ht="20" customHeight="1" x14ac:dyDescent="0.15">
      <c r="A45" s="412"/>
      <c r="B45" s="412"/>
      <c r="C45" s="414"/>
      <c r="D45" s="414"/>
      <c r="E45" s="323"/>
      <c r="F45" s="323"/>
      <c r="G45" s="323"/>
      <c r="H45" s="316" t="s">
        <v>19</v>
      </c>
      <c r="I45" s="317"/>
      <c r="J45" s="318">
        <f t="shared" ref="J45" si="0">SUM(J40:J44)</f>
        <v>7147</v>
      </c>
      <c r="K45" s="318">
        <f t="shared" ref="K45" si="1">SUM(K40:K44)</f>
        <v>5082</v>
      </c>
      <c r="L45" s="318">
        <f t="shared" ref="L45" si="2">SUM(L40:L44)</f>
        <v>4393</v>
      </c>
      <c r="M45" s="317">
        <f t="shared" ref="M45" si="3">SUM(M40:M44)</f>
        <v>3280</v>
      </c>
      <c r="N45" s="305"/>
      <c r="O45" s="305"/>
    </row>
    <row r="46" spans="1:15" s="306" customFormat="1" ht="20" customHeight="1" x14ac:dyDescent="0.15">
      <c r="A46" s="412"/>
      <c r="B46" s="412"/>
      <c r="C46" s="422"/>
      <c r="D46" s="414"/>
      <c r="E46" s="280"/>
      <c r="F46" s="280"/>
      <c r="G46" s="323"/>
      <c r="H46" s="310" t="s">
        <v>21</v>
      </c>
      <c r="I46" s="311"/>
      <c r="J46" s="312">
        <v>75</v>
      </c>
      <c r="K46" s="312">
        <v>75</v>
      </c>
      <c r="L46" s="312">
        <v>75</v>
      </c>
      <c r="M46" s="311">
        <v>75</v>
      </c>
    </row>
    <row r="47" spans="1:15" s="295" customFormat="1" ht="20" customHeight="1" x14ac:dyDescent="0.15">
      <c r="A47" s="412"/>
      <c r="B47" s="412"/>
      <c r="C47" s="413"/>
      <c r="D47" s="413"/>
      <c r="E47" s="280"/>
      <c r="F47" s="280"/>
      <c r="G47" s="323"/>
      <c r="H47" s="339" t="s">
        <v>18</v>
      </c>
      <c r="I47" s="340"/>
      <c r="J47" s="341">
        <f>SUM(J45:J46)</f>
        <v>7222</v>
      </c>
      <c r="K47" s="341">
        <f>SUM(K45:K46)</f>
        <v>5157</v>
      </c>
      <c r="L47" s="341">
        <f>SUM(L45:L46)</f>
        <v>4468</v>
      </c>
      <c r="M47" s="340">
        <f>SUM(M45:M46)</f>
        <v>3355</v>
      </c>
    </row>
    <row r="48" spans="1:15" s="306" customFormat="1" ht="20" customHeight="1" x14ac:dyDescent="0.15">
      <c r="A48" s="412"/>
      <c r="B48" s="412"/>
      <c r="C48" s="422"/>
      <c r="D48" s="414"/>
      <c r="E48" s="277"/>
      <c r="F48" s="277"/>
      <c r="G48" s="323"/>
      <c r="H48" s="321"/>
      <c r="I48" s="321"/>
      <c r="J48" s="322"/>
      <c r="K48" s="321"/>
      <c r="L48" s="321"/>
    </row>
    <row r="49" spans="1:18" s="295" customFormat="1" ht="20" customHeight="1" x14ac:dyDescent="0.15">
      <c r="A49" s="412"/>
      <c r="B49" s="412"/>
      <c r="C49" s="413"/>
      <c r="D49" s="413"/>
      <c r="E49" s="277"/>
      <c r="F49" s="277"/>
      <c r="G49" s="277"/>
      <c r="H49" s="475" t="s">
        <v>148</v>
      </c>
      <c r="I49" s="476"/>
      <c r="J49" s="476"/>
      <c r="K49" s="476"/>
      <c r="L49" s="476"/>
      <c r="M49" s="476"/>
    </row>
    <row r="50" spans="1:18" s="295" customFormat="1" ht="20" customHeight="1" x14ac:dyDescent="0.15">
      <c r="A50" s="416"/>
      <c r="B50" s="416"/>
      <c r="C50" s="422"/>
      <c r="D50" s="422"/>
      <c r="E50" s="319"/>
      <c r="F50" s="319"/>
      <c r="G50" s="277"/>
      <c r="H50" s="324" t="s">
        <v>15</v>
      </c>
      <c r="I50" s="325"/>
      <c r="J50" s="312">
        <f>VLOOKUP($M$21,Tablas!$A$441:$H$464,5,TRUE)</f>
        <v>1549.72</v>
      </c>
      <c r="K50" s="312">
        <f>VLOOKUP($M$21,Tablas!$A$441:$H$464,6,TRUE)</f>
        <v>1101.8700000000001</v>
      </c>
      <c r="L50" s="312">
        <f>VLOOKUP($M$21,Tablas!$A$441:$H$464,7,TRUE)</f>
        <v>952.94</v>
      </c>
      <c r="M50" s="311">
        <f>VLOOKUP($M$21,Tablas!$A$441:$H$464,8,TRUE)</f>
        <v>713.38</v>
      </c>
    </row>
    <row r="51" spans="1:18" s="295" customFormat="1" ht="20" customHeight="1" x14ac:dyDescent="0.15">
      <c r="A51" s="416"/>
      <c r="B51" s="416"/>
      <c r="C51" s="422"/>
      <c r="D51" s="422"/>
      <c r="E51" s="277"/>
      <c r="F51" s="277"/>
      <c r="G51" s="277"/>
      <c r="H51" s="310" t="s">
        <v>16</v>
      </c>
      <c r="I51" s="311"/>
      <c r="J51" s="312">
        <f>IF($J$21=1,0,(VLOOKUP($M$23,Tablas!$A$441:$H$464,5,TRUE)))</f>
        <v>1549.72</v>
      </c>
      <c r="K51" s="312">
        <f>IF($J$21=1,0,(VLOOKUP($M$23,Tablas!$A$441:$H$464,6,TRUE)))</f>
        <v>1101.8700000000001</v>
      </c>
      <c r="L51" s="312">
        <f>IF($J$21=1,0,(VLOOKUP($M$23,Tablas!$A$441:$H$464,7,TRUE)))</f>
        <v>952.94</v>
      </c>
      <c r="M51" s="311">
        <f>IF($J$21=1,0,(VLOOKUP($M$23,Tablas!$A$441:$H$464,8,TRUE)))</f>
        <v>713.38</v>
      </c>
    </row>
    <row r="52" spans="1:18" s="295" customFormat="1" ht="20" customHeight="1" x14ac:dyDescent="0.15">
      <c r="A52" s="269"/>
      <c r="B52" s="269"/>
      <c r="C52" s="269"/>
      <c r="D52" s="269"/>
      <c r="E52" s="319"/>
      <c r="F52" s="319"/>
      <c r="G52" s="277"/>
      <c r="H52" s="310" t="s">
        <v>17</v>
      </c>
      <c r="I52" s="311"/>
      <c r="J52" s="312">
        <f>IF($J$23=0,0,(VLOOKUP($J$23,Tablas!$A$465:$H$467,5,TRUE)))</f>
        <v>688.47</v>
      </c>
      <c r="K52" s="312">
        <f>IF($J$23=0,0,(VLOOKUP($J$23,Tablas!$A$465:$H$467,6,TRUE)))</f>
        <v>489.72</v>
      </c>
      <c r="L52" s="312">
        <f>IF($J$23=0,0,(VLOOKUP($J$23,Tablas!$A$465:$H$467,7,TRUE)))</f>
        <v>422.41</v>
      </c>
      <c r="M52" s="311">
        <f>IF($J$23=0,0,(VLOOKUP($J$23,Tablas!$A$465:$H$467,8,TRUE)))</f>
        <v>311.64000000000004</v>
      </c>
    </row>
    <row r="53" spans="1:18" s="295" customFormat="1" ht="20" customHeight="1" x14ac:dyDescent="0.15">
      <c r="A53" s="269"/>
      <c r="B53" s="269" t="s">
        <v>4</v>
      </c>
      <c r="C53" s="269"/>
      <c r="D53" s="269"/>
      <c r="E53" s="358"/>
      <c r="F53" s="358"/>
      <c r="G53" s="277"/>
      <c r="H53" s="310" t="s">
        <v>20</v>
      </c>
      <c r="I53" s="311"/>
      <c r="J53" s="312">
        <f>+IF($I$25=FALSE,0,Tablas!F$468)</f>
        <v>0</v>
      </c>
      <c r="K53" s="312">
        <f>+IF($I$25=FALSE,0,Tablas!G$468)</f>
        <v>0</v>
      </c>
      <c r="L53" s="312">
        <f>+IF($I$25=FALSE,0,Tablas!H$468)</f>
        <v>0</v>
      </c>
      <c r="M53" s="311">
        <f>+IF($I$25=FALSE,0,Tablas!H$468)</f>
        <v>0</v>
      </c>
    </row>
    <row r="54" spans="1:18" s="306" customFormat="1" ht="20" customHeight="1" x14ac:dyDescent="0.15">
      <c r="A54" s="269"/>
      <c r="B54" s="269" t="s">
        <v>4</v>
      </c>
      <c r="C54" s="269"/>
      <c r="D54" s="269"/>
      <c r="E54" s="358"/>
      <c r="F54" s="358"/>
      <c r="G54" s="277"/>
      <c r="H54" s="310" t="s">
        <v>22</v>
      </c>
      <c r="I54" s="311"/>
      <c r="J54" s="312">
        <f>IF($I$27=FALSE,0,Tablas!F$469)</f>
        <v>0</v>
      </c>
      <c r="K54" s="312">
        <f>IF($I$27=FALSE,0,Tablas!G$469)</f>
        <v>0</v>
      </c>
      <c r="L54" s="312">
        <f>IF($I$27=FALSE,0,Tablas!H$469)</f>
        <v>0</v>
      </c>
      <c r="M54" s="311">
        <f>IF($I$27=FALSE,0,Tablas!H$469)</f>
        <v>0</v>
      </c>
    </row>
    <row r="55" spans="1:18" s="295" customFormat="1" ht="20" customHeight="1" x14ac:dyDescent="0.2">
      <c r="A55" s="269"/>
      <c r="B55" s="269"/>
      <c r="C55" s="269"/>
      <c r="D55" s="269"/>
      <c r="E55" s="277"/>
      <c r="F55" s="359"/>
      <c r="G55" s="359"/>
      <c r="H55" s="316" t="s">
        <v>19</v>
      </c>
      <c r="I55" s="317"/>
      <c r="J55" s="318">
        <f t="shared" ref="J55" si="4">SUM(J50:J54)</f>
        <v>3787.91</v>
      </c>
      <c r="K55" s="318">
        <f t="shared" ref="K55" si="5">SUM(K50:K54)</f>
        <v>2693.46</v>
      </c>
      <c r="L55" s="318">
        <f t="shared" ref="L55" si="6">SUM(L50:L54)</f>
        <v>2328.29</v>
      </c>
      <c r="M55" s="317">
        <f t="shared" ref="M55" si="7">SUM(M50:M54)</f>
        <v>1738.4</v>
      </c>
    </row>
    <row r="56" spans="1:18" s="295" customFormat="1" ht="23" customHeight="1" x14ac:dyDescent="0.15">
      <c r="A56" s="269"/>
      <c r="B56" s="269"/>
      <c r="C56" s="269"/>
      <c r="D56" s="269"/>
      <c r="E56" s="320"/>
      <c r="F56" s="269"/>
      <c r="G56" s="269"/>
      <c r="H56" s="310" t="s">
        <v>21</v>
      </c>
      <c r="I56" s="311"/>
      <c r="J56" s="312">
        <v>75</v>
      </c>
      <c r="K56" s="312">
        <v>75</v>
      </c>
      <c r="L56" s="312">
        <v>75</v>
      </c>
      <c r="M56" s="311">
        <v>75</v>
      </c>
    </row>
    <row r="57" spans="1:18" s="295" customFormat="1" ht="26.25" customHeight="1" x14ac:dyDescent="0.15">
      <c r="A57" s="269"/>
      <c r="B57" s="269"/>
      <c r="C57" s="269"/>
      <c r="D57" s="269"/>
      <c r="E57" s="320"/>
      <c r="H57" s="342" t="s">
        <v>23</v>
      </c>
      <c r="I57" s="343"/>
      <c r="J57" s="342">
        <f>SUM(J55:J56)</f>
        <v>3862.91</v>
      </c>
      <c r="K57" s="342">
        <f>SUM(K55:K56)</f>
        <v>2768.46</v>
      </c>
      <c r="L57" s="344">
        <f>SUM(L55:L56)</f>
        <v>2403.29</v>
      </c>
      <c r="M57" s="343">
        <f>SUM(M55:M56)</f>
        <v>1813.4</v>
      </c>
    </row>
    <row r="58" spans="1:18" s="295" customFormat="1" ht="20" hidden="1" customHeight="1" x14ac:dyDescent="0.15">
      <c r="A58" s="269"/>
      <c r="B58" s="269"/>
      <c r="C58" s="269"/>
      <c r="D58" s="269"/>
      <c r="E58" s="327"/>
      <c r="H58" s="345" t="s">
        <v>24</v>
      </c>
      <c r="I58" s="346"/>
      <c r="J58" s="345">
        <f t="shared" ref="J58" si="8">J55</f>
        <v>3787.91</v>
      </c>
      <c r="K58" s="345">
        <f t="shared" ref="K58" si="9">K55</f>
        <v>2693.46</v>
      </c>
      <c r="L58" s="347">
        <f t="shared" ref="L58" si="10">L55</f>
        <v>2328.29</v>
      </c>
      <c r="M58" s="346">
        <f t="shared" ref="M58" si="11">M55</f>
        <v>1738.4</v>
      </c>
    </row>
    <row r="59" spans="1:18" s="306" customFormat="1" ht="20" customHeight="1" x14ac:dyDescent="0.15">
      <c r="A59" s="269"/>
      <c r="B59" s="269"/>
      <c r="C59" s="269"/>
      <c r="D59" s="269"/>
      <c r="E59" s="277"/>
      <c r="H59" s="345" t="s">
        <v>24</v>
      </c>
      <c r="I59" s="346"/>
      <c r="J59" s="345">
        <f>J55</f>
        <v>3787.91</v>
      </c>
      <c r="K59" s="345">
        <f>K55</f>
        <v>2693.46</v>
      </c>
      <c r="L59" s="347">
        <f>L55</f>
        <v>2328.29</v>
      </c>
      <c r="M59" s="346">
        <f>M55</f>
        <v>1738.4</v>
      </c>
    </row>
    <row r="61" spans="1:18" ht="19" customHeight="1" x14ac:dyDescent="0.15">
      <c r="H61" s="430" t="s">
        <v>160</v>
      </c>
      <c r="I61" s="430"/>
      <c r="J61" s="430"/>
      <c r="K61" s="430"/>
      <c r="L61" s="430"/>
      <c r="M61" s="430"/>
      <c r="N61" s="382"/>
      <c r="O61" s="382"/>
      <c r="P61" s="382"/>
      <c r="Q61" s="382"/>
      <c r="R61" s="382"/>
    </row>
    <row r="62" spans="1:18" ht="75" customHeight="1" x14ac:dyDescent="0.15">
      <c r="H62" s="420" t="s">
        <v>140</v>
      </c>
      <c r="I62" s="420"/>
      <c r="J62" s="420"/>
      <c r="K62" s="420"/>
      <c r="L62" s="420"/>
      <c r="M62" s="420"/>
      <c r="N62" s="379"/>
      <c r="O62" s="379"/>
    </row>
    <row r="63" spans="1:18" ht="22" customHeight="1" x14ac:dyDescent="0.15">
      <c r="H63" s="379"/>
      <c r="I63" s="379"/>
      <c r="J63" s="379"/>
      <c r="K63" s="379"/>
      <c r="L63" s="379"/>
      <c r="M63" s="379"/>
      <c r="N63" s="379"/>
      <c r="O63" s="379"/>
    </row>
    <row r="64" spans="1:18" ht="13" customHeight="1" x14ac:dyDescent="0.15">
      <c r="H64" s="379"/>
      <c r="I64" s="379"/>
      <c r="J64" s="379"/>
      <c r="K64" s="379"/>
      <c r="L64" s="379"/>
      <c r="M64" s="379"/>
      <c r="N64" s="379"/>
      <c r="O64" s="379"/>
    </row>
    <row r="65" ht="13" customHeight="1" x14ac:dyDescent="0.15"/>
    <row r="66" ht="13" customHeight="1" x14ac:dyDescent="0.15"/>
  </sheetData>
  <sheetProtection algorithmName="SHA-512" hashValue="7leg+OQ8VMBro3SDlqClr5A09rNHFIMuAFOj0bpIUvr3tjYKJPT+ash/OUMC1xYfk72O5qAYyUNC1lFH0vbHEA==" saltValue="67u0++vZX+N54gInir68Vg==" spinCount="100000" sheet="1" objects="1" scenarios="1"/>
  <mergeCells count="61">
    <mergeCell ref="H61:M61"/>
    <mergeCell ref="H62:M62"/>
    <mergeCell ref="H49:M49"/>
    <mergeCell ref="H39:M39"/>
    <mergeCell ref="A14:M14"/>
    <mergeCell ref="A15:M15"/>
    <mergeCell ref="H17:M17"/>
    <mergeCell ref="H19:M19"/>
    <mergeCell ref="J31:K31"/>
    <mergeCell ref="H31:I31"/>
    <mergeCell ref="A17:D17"/>
    <mergeCell ref="A23:B24"/>
    <mergeCell ref="A18:B18"/>
    <mergeCell ref="A19:B19"/>
    <mergeCell ref="A20:B20"/>
    <mergeCell ref="C18:D18"/>
    <mergeCell ref="C19:D19"/>
    <mergeCell ref="C20:D20"/>
    <mergeCell ref="C21:D21"/>
    <mergeCell ref="C22:D22"/>
    <mergeCell ref="A21:B21"/>
    <mergeCell ref="A22:B22"/>
    <mergeCell ref="C23:D24"/>
    <mergeCell ref="C25:D25"/>
    <mergeCell ref="A35:B35"/>
    <mergeCell ref="C35:D35"/>
    <mergeCell ref="C32:D32"/>
    <mergeCell ref="C33:D33"/>
    <mergeCell ref="C29:D29"/>
    <mergeCell ref="C30:D30"/>
    <mergeCell ref="C31:D31"/>
    <mergeCell ref="A31:B31"/>
    <mergeCell ref="A33:B34"/>
    <mergeCell ref="A32:B32"/>
    <mergeCell ref="C28:D28"/>
    <mergeCell ref="C27:D27"/>
    <mergeCell ref="A25:B25"/>
    <mergeCell ref="A30:B30"/>
    <mergeCell ref="A28:B29"/>
    <mergeCell ref="A26:B27"/>
    <mergeCell ref="C45:D45"/>
    <mergeCell ref="A45:B45"/>
    <mergeCell ref="C26:D26"/>
    <mergeCell ref="A46:B46"/>
    <mergeCell ref="C38:D42"/>
    <mergeCell ref="C49:D49"/>
    <mergeCell ref="C36:D36"/>
    <mergeCell ref="C34:D34"/>
    <mergeCell ref="A36:B36"/>
    <mergeCell ref="A37:B37"/>
    <mergeCell ref="A38:B44"/>
    <mergeCell ref="A47:B47"/>
    <mergeCell ref="C37:D37"/>
    <mergeCell ref="C43:D44"/>
    <mergeCell ref="C46:D46"/>
    <mergeCell ref="C47:D47"/>
    <mergeCell ref="A50:B51"/>
    <mergeCell ref="C50:D51"/>
    <mergeCell ref="C48:D48"/>
    <mergeCell ref="A49:B49"/>
    <mergeCell ref="A48:B48"/>
  </mergeCells>
  <phoneticPr fontId="10" type="noConversion"/>
  <conditionalFormatting sqref="J21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M21 M23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6" orientation="landscape" horizontalDpi="300" verticalDpi="300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6" r:id="rId3" name="Check Box 10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24</xdr:row>
                    <xdr:rowOff>63500</xdr:rowOff>
                  </from>
                  <to>
                    <xdr:col>9</xdr:col>
                    <xdr:colOff>1054100</xdr:colOff>
                    <xdr:row>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4" name="Check Box 11">
              <controlPr locked="0" defaultSize="0" autoFill="0" autoLine="0" autoPict="0">
                <anchor moveWithCells="1">
                  <from>
                    <xdr:col>9</xdr:col>
                    <xdr:colOff>787400</xdr:colOff>
                    <xdr:row>26</xdr:row>
                    <xdr:rowOff>63500</xdr:rowOff>
                  </from>
                  <to>
                    <xdr:col>9</xdr:col>
                    <xdr:colOff>1054100</xdr:colOff>
                    <xdr:row>27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>
    <pageSetUpPr fitToPage="1"/>
  </sheetPr>
  <dimension ref="A1:H41"/>
  <sheetViews>
    <sheetView showGridLines="0" zoomScaleNormal="100" workbookViewId="0"/>
  </sheetViews>
  <sheetFormatPr baseColWidth="10" defaultColWidth="8.83203125" defaultRowHeight="13" x14ac:dyDescent="0.15"/>
  <cols>
    <col min="1" max="1" width="33.33203125" style="269" customWidth="1"/>
    <col min="2" max="8" width="16.6640625" style="269" customWidth="1"/>
    <col min="9" max="16384" width="8.83203125" style="269"/>
  </cols>
  <sheetData>
    <row r="1" spans="1:8" ht="12.75" customHeight="1" x14ac:dyDescent="0.15">
      <c r="A1" s="266"/>
      <c r="B1" s="267"/>
      <c r="C1" s="267"/>
      <c r="D1" s="267"/>
      <c r="E1" s="267"/>
      <c r="F1" s="267"/>
      <c r="G1" s="267"/>
      <c r="H1" s="267"/>
    </row>
    <row r="2" spans="1:8" x14ac:dyDescent="0.15">
      <c r="A2" s="267"/>
      <c r="B2" s="267"/>
      <c r="C2" s="267"/>
      <c r="D2" s="267"/>
      <c r="E2" s="267" t="s">
        <v>4</v>
      </c>
      <c r="F2" s="267" t="s">
        <v>4</v>
      </c>
      <c r="G2" s="267" t="s">
        <v>4</v>
      </c>
      <c r="H2" s="267"/>
    </row>
    <row r="3" spans="1:8" x14ac:dyDescent="0.15">
      <c r="A3" s="267"/>
      <c r="B3" s="267"/>
      <c r="C3" s="267"/>
      <c r="D3" s="267"/>
      <c r="E3" s="267"/>
      <c r="F3" s="267"/>
      <c r="G3" s="267"/>
      <c r="H3" s="267"/>
    </row>
    <row r="4" spans="1:8" x14ac:dyDescent="0.15">
      <c r="A4" s="267"/>
      <c r="B4" s="267"/>
      <c r="C4" s="267"/>
      <c r="D4" s="267"/>
      <c r="E4" s="267"/>
      <c r="F4" s="267"/>
      <c r="G4" s="267"/>
      <c r="H4" s="267"/>
    </row>
    <row r="5" spans="1:8" x14ac:dyDescent="0.15">
      <c r="A5" s="267"/>
      <c r="B5" s="267"/>
      <c r="C5" s="267"/>
      <c r="D5" s="267"/>
      <c r="E5" s="267"/>
      <c r="F5" s="267"/>
      <c r="G5" s="267"/>
      <c r="H5" s="267"/>
    </row>
    <row r="6" spans="1:8" ht="16" x14ac:dyDescent="0.2">
      <c r="A6" s="267"/>
      <c r="B6" s="267"/>
      <c r="C6" s="267"/>
      <c r="D6" s="267"/>
      <c r="E6" s="270" t="s">
        <v>4</v>
      </c>
      <c r="F6" s="270" t="s">
        <v>4</v>
      </c>
      <c r="G6" s="270" t="s">
        <v>4</v>
      </c>
      <c r="H6" s="271" t="s">
        <v>4</v>
      </c>
    </row>
    <row r="7" spans="1:8" x14ac:dyDescent="0.15">
      <c r="A7" s="267"/>
      <c r="B7" s="267"/>
      <c r="C7" s="267"/>
      <c r="D7" s="267"/>
      <c r="E7" s="267"/>
      <c r="F7" s="267"/>
      <c r="G7" s="267"/>
      <c r="H7" s="267"/>
    </row>
    <row r="8" spans="1:8" x14ac:dyDescent="0.15">
      <c r="A8" s="267"/>
      <c r="B8" s="267"/>
      <c r="C8" s="267"/>
      <c r="D8" s="267"/>
      <c r="E8" s="267"/>
      <c r="F8" s="267"/>
      <c r="G8" s="267"/>
      <c r="H8" s="267"/>
    </row>
    <row r="9" spans="1:8" x14ac:dyDescent="0.15">
      <c r="A9" s="267"/>
      <c r="B9" s="267"/>
      <c r="C9" s="267"/>
      <c r="D9" s="267"/>
      <c r="E9" s="267"/>
      <c r="F9" s="267"/>
      <c r="G9" s="267"/>
      <c r="H9" s="267"/>
    </row>
    <row r="10" spans="1:8" x14ac:dyDescent="0.15">
      <c r="A10" s="267"/>
      <c r="B10" s="267"/>
      <c r="C10" s="267"/>
      <c r="D10" s="267"/>
      <c r="E10" s="267"/>
      <c r="F10" s="267"/>
      <c r="G10" s="267"/>
      <c r="H10" s="267"/>
    </row>
    <row r="11" spans="1:8" x14ac:dyDescent="0.15">
      <c r="A11" s="267"/>
      <c r="B11" s="267"/>
      <c r="C11" s="267"/>
      <c r="D11" s="267"/>
      <c r="E11" s="267"/>
      <c r="F11" s="267"/>
      <c r="G11" s="267"/>
      <c r="H11" s="267"/>
    </row>
    <row r="12" spans="1:8" x14ac:dyDescent="0.15">
      <c r="A12" s="267"/>
      <c r="B12" s="267"/>
      <c r="C12" s="267"/>
      <c r="D12" s="267"/>
      <c r="E12" s="267"/>
      <c r="F12" s="267"/>
      <c r="G12" s="267"/>
      <c r="H12" s="267"/>
    </row>
    <row r="13" spans="1:8" ht="30" customHeight="1" x14ac:dyDescent="0.25">
      <c r="A13" s="481" t="s">
        <v>143</v>
      </c>
      <c r="B13" s="481"/>
      <c r="C13" s="481"/>
      <c r="D13" s="481"/>
      <c r="E13" s="481"/>
      <c r="F13" s="481"/>
      <c r="G13" s="481"/>
      <c r="H13" s="481"/>
    </row>
    <row r="14" spans="1:8" ht="8.75" customHeight="1" x14ac:dyDescent="0.25">
      <c r="A14" s="274"/>
      <c r="B14" s="274"/>
      <c r="C14" s="274"/>
      <c r="D14" s="274"/>
      <c r="E14" s="274"/>
      <c r="F14" s="274"/>
      <c r="G14" s="274"/>
      <c r="H14" s="274"/>
    </row>
    <row r="15" spans="1:8" ht="20" customHeight="1" x14ac:dyDescent="0.25">
      <c r="A15" s="274"/>
      <c r="B15" s="274"/>
      <c r="C15" s="421" t="str">
        <f>+'INGRESO DE DATOS'!$D$11</f>
        <v>NOMBRE Y APELLIDO</v>
      </c>
      <c r="D15" s="421"/>
      <c r="E15" s="421"/>
      <c r="F15" s="421"/>
      <c r="G15" s="421"/>
      <c r="H15" s="421"/>
    </row>
    <row r="16" spans="1:8" ht="11.75" customHeight="1" x14ac:dyDescent="0.15">
      <c r="A16" s="267"/>
      <c r="B16" s="267"/>
      <c r="C16" s="267"/>
      <c r="D16" s="267"/>
      <c r="E16" s="267"/>
      <c r="F16" s="267"/>
      <c r="G16" s="267"/>
      <c r="H16" s="267"/>
    </row>
    <row r="17" spans="1:8" ht="20" customHeight="1" x14ac:dyDescent="0.25">
      <c r="A17" s="274"/>
      <c r="B17" s="274"/>
      <c r="C17" s="421" t="str">
        <f>+'INGRESO DE DATOS'!$D$20</f>
        <v>AGENCIA</v>
      </c>
      <c r="D17" s="421"/>
      <c r="E17" s="421"/>
      <c r="F17" s="421"/>
      <c r="G17" s="421"/>
      <c r="H17" s="421"/>
    </row>
    <row r="18" spans="1:8" ht="11.75" customHeight="1" x14ac:dyDescent="0.25">
      <c r="A18" s="274"/>
      <c r="B18" s="274"/>
      <c r="C18" s="267"/>
      <c r="D18" s="267"/>
      <c r="E18" s="267"/>
      <c r="F18" s="267"/>
      <c r="G18" s="267"/>
      <c r="H18" s="267"/>
    </row>
    <row r="19" spans="1:8" ht="20" customHeight="1" x14ac:dyDescent="0.15">
      <c r="A19" s="267"/>
      <c r="B19" s="267"/>
      <c r="C19" s="267"/>
      <c r="D19" s="267"/>
      <c r="E19" s="355">
        <f>+'INGRESO DE DATOS'!$G$13</f>
        <v>2</v>
      </c>
      <c r="F19" s="267"/>
      <c r="G19" s="267"/>
      <c r="H19" s="355">
        <f>+'INGRESO DE DATOS'!$G$15</f>
        <v>54</v>
      </c>
    </row>
    <row r="20" spans="1:8" s="279" customFormat="1" ht="20" customHeight="1" x14ac:dyDescent="0.15">
      <c r="A20" s="428" t="s">
        <v>60</v>
      </c>
      <c r="B20" s="428"/>
      <c r="C20" s="278"/>
      <c r="D20" s="278"/>
      <c r="E20" s="278"/>
      <c r="F20" s="278"/>
      <c r="G20" s="278"/>
      <c r="H20" s="278"/>
    </row>
    <row r="21" spans="1:8" s="279" customFormat="1" ht="20" customHeight="1" x14ac:dyDescent="0.15">
      <c r="A21" s="427">
        <f ca="1">NOW()</f>
        <v>44747.561499421296</v>
      </c>
      <c r="B21" s="480"/>
      <c r="C21" s="278"/>
      <c r="D21" s="278"/>
      <c r="E21" s="355">
        <f>+'INGRESO DE DATOS'!$J$13</f>
        <v>3</v>
      </c>
      <c r="F21" s="278"/>
      <c r="G21" s="278"/>
      <c r="H21" s="355">
        <f>+'INGRESO DE DATOS'!$J$15</f>
        <v>54</v>
      </c>
    </row>
    <row r="22" spans="1:8" s="283" customFormat="1" ht="20" customHeight="1" x14ac:dyDescent="0.15">
      <c r="A22" s="278"/>
      <c r="B22" s="281"/>
      <c r="C22" s="282"/>
      <c r="D22" s="278"/>
      <c r="E22" s="278" t="s">
        <v>4</v>
      </c>
      <c r="F22" s="278" t="s">
        <v>4</v>
      </c>
      <c r="G22" s="278" t="s">
        <v>4</v>
      </c>
      <c r="H22" s="278"/>
    </row>
    <row r="23" spans="1:8" s="290" customFormat="1" ht="20" customHeight="1" x14ac:dyDescent="0.2">
      <c r="A23" s="486" t="s">
        <v>157</v>
      </c>
      <c r="B23" s="487"/>
      <c r="C23" s="360" t="s">
        <v>63</v>
      </c>
      <c r="D23" s="360" t="s">
        <v>64</v>
      </c>
      <c r="E23" s="361" t="s">
        <v>65</v>
      </c>
      <c r="F23" s="362" t="s">
        <v>66</v>
      </c>
    </row>
    <row r="24" spans="1:8" s="290" customFormat="1" ht="20" customHeight="1" x14ac:dyDescent="0.15">
      <c r="A24" s="291" t="s">
        <v>130</v>
      </c>
      <c r="B24" s="292"/>
      <c r="C24" s="293" t="s">
        <v>131</v>
      </c>
      <c r="D24" s="293" t="s">
        <v>131</v>
      </c>
      <c r="E24" s="363" t="s">
        <v>131</v>
      </c>
      <c r="F24" s="364" t="s">
        <v>131</v>
      </c>
    </row>
    <row r="25" spans="1:8" s="290" customFormat="1" ht="20" customHeight="1" x14ac:dyDescent="0.15">
      <c r="A25" s="296" t="s">
        <v>129</v>
      </c>
      <c r="B25" s="298"/>
      <c r="C25" s="365">
        <v>2000</v>
      </c>
      <c r="D25" s="365">
        <v>5000</v>
      </c>
      <c r="E25" s="366">
        <v>10000</v>
      </c>
      <c r="F25" s="367">
        <v>20000</v>
      </c>
    </row>
    <row r="26" spans="1:8" s="290" customFormat="1" ht="20" customHeight="1" x14ac:dyDescent="0.15">
      <c r="A26" s="300"/>
      <c r="B26" s="300"/>
      <c r="C26" s="368"/>
      <c r="D26" s="300"/>
      <c r="E26" s="300"/>
      <c r="F26" s="300"/>
      <c r="G26" s="300"/>
      <c r="H26" s="300"/>
    </row>
    <row r="27" spans="1:8" s="306" customFormat="1" ht="20" customHeight="1" x14ac:dyDescent="0.2">
      <c r="A27" s="492" t="s">
        <v>109</v>
      </c>
      <c r="B27" s="493"/>
      <c r="C27" s="495" t="s">
        <v>26</v>
      </c>
      <c r="D27" s="496"/>
      <c r="E27" s="496"/>
      <c r="F27" s="496"/>
      <c r="G27" s="369"/>
      <c r="H27" s="369"/>
    </row>
    <row r="28" spans="1:8" s="295" customFormat="1" ht="20" customHeight="1" x14ac:dyDescent="0.15">
      <c r="A28" s="490" t="s">
        <v>141</v>
      </c>
      <c r="B28" s="491"/>
      <c r="C28" s="370">
        <f>+'Privilege-Care-International'!J40</f>
        <v>13425</v>
      </c>
      <c r="D28" s="370">
        <f>+'Privilege-Care-International'!K40</f>
        <v>9564</v>
      </c>
      <c r="E28" s="370">
        <f>+'Privilege-Care-International'!L40</f>
        <v>7934</v>
      </c>
      <c r="F28" s="370">
        <f>+'Privilege-Care-International'!M40</f>
        <v>6046</v>
      </c>
    </row>
    <row r="29" spans="1:8" s="295" customFormat="1" ht="20" customHeight="1" x14ac:dyDescent="0.15">
      <c r="A29" s="488" t="s">
        <v>142</v>
      </c>
      <c r="B29" s="489"/>
      <c r="C29" s="371">
        <f>+'Secure-Care-International'!J47</f>
        <v>7222</v>
      </c>
      <c r="D29" s="371">
        <f>+'Secure-Care-International'!K47</f>
        <v>5157</v>
      </c>
      <c r="E29" s="371">
        <f>+'Secure-Care-International'!L47</f>
        <v>4468</v>
      </c>
      <c r="F29" s="371">
        <f>+'Secure-Care-International'!M47</f>
        <v>3355</v>
      </c>
    </row>
    <row r="30" spans="1:8" s="374" customFormat="1" ht="20" customHeight="1" x14ac:dyDescent="0.15">
      <c r="A30" s="372"/>
      <c r="B30" s="372"/>
      <c r="C30" s="373"/>
      <c r="D30" s="312"/>
      <c r="E30" s="312"/>
      <c r="F30" s="312"/>
      <c r="G30" s="312"/>
      <c r="H30" s="312"/>
    </row>
    <row r="31" spans="1:8" s="374" customFormat="1" ht="20" customHeight="1" x14ac:dyDescent="0.2">
      <c r="A31" s="492" t="s">
        <v>109</v>
      </c>
      <c r="B31" s="493"/>
      <c r="C31" s="495" t="s">
        <v>146</v>
      </c>
      <c r="D31" s="496"/>
      <c r="E31" s="496"/>
      <c r="F31" s="496"/>
      <c r="G31" s="312"/>
      <c r="H31" s="312"/>
    </row>
    <row r="32" spans="1:8" s="374" customFormat="1" ht="20" customHeight="1" x14ac:dyDescent="0.15">
      <c r="A32" s="490" t="s">
        <v>141</v>
      </c>
      <c r="B32" s="491"/>
      <c r="C32" s="370">
        <f>'Privilege-Care-International'!J50</f>
        <v>7075.5</v>
      </c>
      <c r="D32" s="370">
        <f>'Privilege-Care-International'!K50</f>
        <v>5029.17</v>
      </c>
      <c r="E32" s="370">
        <f>'Privilege-Care-International'!L50</f>
        <v>4165.2700000000004</v>
      </c>
      <c r="F32" s="370">
        <f>'Privilege-Care-International'!M50</f>
        <v>3164.63</v>
      </c>
      <c r="G32" s="312"/>
      <c r="H32" s="312"/>
    </row>
    <row r="33" spans="1:8" s="374" customFormat="1" ht="20" customHeight="1" x14ac:dyDescent="0.15">
      <c r="A33" s="488" t="s">
        <v>142</v>
      </c>
      <c r="B33" s="489"/>
      <c r="C33" s="371">
        <f>'Secure-Care-International'!J58</f>
        <v>3787.91</v>
      </c>
      <c r="D33" s="371">
        <f>'Secure-Care-International'!K58</f>
        <v>2693.46</v>
      </c>
      <c r="E33" s="371">
        <f>'Secure-Care-International'!L58</f>
        <v>2328.29</v>
      </c>
      <c r="F33" s="371">
        <f>'Secure-Care-International'!M58</f>
        <v>1738.4</v>
      </c>
      <c r="G33" s="312"/>
      <c r="H33" s="312"/>
    </row>
    <row r="34" spans="1:8" s="374" customFormat="1" ht="20" customHeight="1" x14ac:dyDescent="0.15">
      <c r="A34" s="375"/>
      <c r="B34" s="375"/>
      <c r="C34" s="312"/>
      <c r="D34" s="312"/>
      <c r="E34" s="312"/>
      <c r="F34" s="312"/>
      <c r="G34" s="312"/>
      <c r="H34" s="312"/>
    </row>
    <row r="35" spans="1:8" s="374" customFormat="1" ht="20" customHeight="1" x14ac:dyDescent="0.15">
      <c r="A35" s="494" t="s">
        <v>145</v>
      </c>
      <c r="B35" s="494"/>
      <c r="C35" s="494"/>
      <c r="D35" s="312"/>
      <c r="E35" s="312"/>
      <c r="F35" s="312"/>
      <c r="G35" s="312"/>
      <c r="H35" s="312"/>
    </row>
    <row r="36" spans="1:8" s="374" customFormat="1" ht="11.25" customHeight="1" x14ac:dyDescent="0.15">
      <c r="A36" s="376"/>
      <c r="B36" s="376"/>
      <c r="C36" s="376"/>
      <c r="D36" s="312"/>
      <c r="E36" s="312"/>
      <c r="F36" s="312"/>
      <c r="G36" s="312"/>
      <c r="H36" s="312"/>
    </row>
    <row r="37" spans="1:8" ht="24" customHeight="1" x14ac:dyDescent="0.15">
      <c r="A37" s="483" t="s">
        <v>160</v>
      </c>
      <c r="B37" s="484"/>
      <c r="C37" s="484"/>
      <c r="D37" s="484"/>
      <c r="E37" s="484"/>
      <c r="F37" s="484"/>
      <c r="G37" s="484"/>
      <c r="H37" s="485"/>
    </row>
    <row r="38" spans="1:8" ht="6" customHeight="1" x14ac:dyDescent="0.15"/>
    <row r="39" spans="1:8" x14ac:dyDescent="0.15">
      <c r="A39" s="482" t="s">
        <v>140</v>
      </c>
      <c r="B39" s="482"/>
      <c r="C39" s="482"/>
      <c r="D39" s="482"/>
      <c r="E39" s="482"/>
      <c r="F39" s="482"/>
      <c r="G39" s="482"/>
      <c r="H39" s="482"/>
    </row>
    <row r="40" spans="1:8" x14ac:dyDescent="0.15">
      <c r="A40" s="482"/>
      <c r="B40" s="482"/>
      <c r="C40" s="482"/>
      <c r="D40" s="482"/>
      <c r="E40" s="482"/>
      <c r="F40" s="482"/>
      <c r="G40" s="482"/>
      <c r="H40" s="482"/>
    </row>
    <row r="41" spans="1:8" x14ac:dyDescent="0.15">
      <c r="A41" s="482"/>
      <c r="B41" s="482"/>
      <c r="C41" s="482"/>
      <c r="D41" s="482"/>
      <c r="E41" s="482"/>
      <c r="F41" s="482"/>
      <c r="G41" s="482"/>
      <c r="H41" s="482"/>
    </row>
  </sheetData>
  <sheetProtection algorithmName="SHA-512" hashValue="LB3atcxzRLepsUHuiTmEyjcxAYIWHBe9Vu58At+wQx/j4PMrHMhotl4XJB2T+Na4+wA8CWjJMpl3zz9lXg7odg==" saltValue="ApUq6KbY2j0YIEIfgGWB3A==" spinCount="100000" sheet="1" selectLockedCells="1"/>
  <mergeCells count="17">
    <mergeCell ref="A39:H41"/>
    <mergeCell ref="A37:H37"/>
    <mergeCell ref="A23:B23"/>
    <mergeCell ref="A29:B29"/>
    <mergeCell ref="A28:B28"/>
    <mergeCell ref="A27:B27"/>
    <mergeCell ref="A31:B31"/>
    <mergeCell ref="A32:B32"/>
    <mergeCell ref="A33:B33"/>
    <mergeCell ref="A35:C35"/>
    <mergeCell ref="C27:F27"/>
    <mergeCell ref="C31:F31"/>
    <mergeCell ref="C15:H15"/>
    <mergeCell ref="C17:H17"/>
    <mergeCell ref="A21:B21"/>
    <mergeCell ref="A20:B20"/>
    <mergeCell ref="A13:H13"/>
  </mergeCells>
  <phoneticPr fontId="10" type="noConversion"/>
  <conditionalFormatting sqref="E19">
    <cfRule type="cellIs" dxfId="3" priority="1" stopIfTrue="1" operator="greaterThan">
      <formula>2</formula>
    </cfRule>
    <cfRule type="cellIs" dxfId="2" priority="2" stopIfTrue="1" operator="lessThan">
      <formula>1</formula>
    </cfRule>
  </conditionalFormatting>
  <conditionalFormatting sqref="H19 H21">
    <cfRule type="cellIs" dxfId="1" priority="3" stopIfTrue="1" operator="greaterThan">
      <formula>73</formula>
    </cfRule>
    <cfRule type="cellIs" dxfId="0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86" orientation="landscape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T551"/>
  <sheetViews>
    <sheetView showGridLines="0" topLeftCell="A1048576" zoomScale="125" zoomScaleNormal="125" workbookViewId="0">
      <selection activeCell="A403" sqref="A1:XFD1048576"/>
    </sheetView>
  </sheetViews>
  <sheetFormatPr baseColWidth="10" defaultColWidth="8.83203125" defaultRowHeight="13" zeroHeight="1" x14ac:dyDescent="0.15"/>
  <cols>
    <col min="1" max="1" width="3.6640625" style="72" customWidth="1"/>
    <col min="2" max="2" width="20.6640625" style="72" customWidth="1"/>
    <col min="3" max="8" width="15.6640625" style="80" customWidth="1"/>
    <col min="9" max="20" width="15.6640625" style="72" customWidth="1"/>
    <col min="21" max="16384" width="8.83203125" style="72"/>
  </cols>
  <sheetData>
    <row r="1" spans="1:15" ht="14" hidden="1" thickBot="1" x14ac:dyDescent="0.2"/>
    <row r="2" spans="1:15" ht="18" hidden="1" x14ac:dyDescent="0.2">
      <c r="A2" s="505" t="s">
        <v>121</v>
      </c>
      <c r="B2" s="506"/>
      <c r="C2" s="506"/>
      <c r="D2" s="506"/>
      <c r="E2" s="506"/>
      <c r="F2" s="506"/>
      <c r="G2" s="506"/>
      <c r="H2" s="507"/>
      <c r="J2" s="72" t="s">
        <v>59</v>
      </c>
      <c r="L2" s="72">
        <v>0.53</v>
      </c>
    </row>
    <row r="3" spans="1:15" ht="18" hidden="1" x14ac:dyDescent="0.2">
      <c r="A3" s="501" t="s">
        <v>27</v>
      </c>
      <c r="B3" s="502"/>
      <c r="C3" s="502"/>
      <c r="D3" s="502"/>
      <c r="E3" s="502"/>
      <c r="F3" s="502"/>
      <c r="G3" s="502"/>
      <c r="H3" s="503"/>
    </row>
    <row r="4" spans="1:15" hidden="1" x14ac:dyDescent="0.15">
      <c r="A4" s="504" t="s">
        <v>0</v>
      </c>
      <c r="B4" s="498"/>
      <c r="C4" s="498"/>
      <c r="D4" s="498"/>
      <c r="E4" s="498"/>
      <c r="F4" s="498"/>
      <c r="G4" s="498"/>
      <c r="H4" s="74"/>
    </row>
    <row r="5" spans="1:15" hidden="1" x14ac:dyDescent="0.15">
      <c r="A5" s="75" t="s">
        <v>4</v>
      </c>
      <c r="B5" s="76" t="s">
        <v>4</v>
      </c>
      <c r="C5" s="99"/>
      <c r="D5" s="73" t="s">
        <v>28</v>
      </c>
      <c r="E5" s="73" t="s">
        <v>29</v>
      </c>
      <c r="F5" s="73" t="s">
        <v>30</v>
      </c>
      <c r="G5" s="73" t="s">
        <v>31</v>
      </c>
      <c r="H5" s="74" t="s">
        <v>32</v>
      </c>
    </row>
    <row r="6" spans="1:15" ht="14" hidden="1" x14ac:dyDescent="0.15">
      <c r="A6" s="75"/>
      <c r="B6" s="77"/>
      <c r="C6" s="102"/>
      <c r="D6" s="148"/>
      <c r="E6" s="151"/>
      <c r="F6" s="154"/>
      <c r="G6" s="157"/>
      <c r="H6" s="160"/>
      <c r="J6" s="95"/>
      <c r="K6" s="95"/>
      <c r="L6" s="95"/>
      <c r="M6" s="95"/>
      <c r="N6" s="95"/>
      <c r="O6" s="95"/>
    </row>
    <row r="7" spans="1:15" ht="14" hidden="1" x14ac:dyDescent="0.15">
      <c r="A7" s="75"/>
      <c r="B7" s="77"/>
      <c r="C7" s="102"/>
      <c r="D7" s="148"/>
      <c r="E7" s="151"/>
      <c r="F7" s="154"/>
      <c r="G7" s="157"/>
      <c r="H7" s="160"/>
      <c r="J7" s="95"/>
      <c r="K7" s="95"/>
      <c r="L7" s="95"/>
      <c r="M7" s="95"/>
      <c r="N7" s="95"/>
      <c r="O7" s="95"/>
    </row>
    <row r="8" spans="1:15" ht="14" hidden="1" x14ac:dyDescent="0.15">
      <c r="A8" s="75"/>
      <c r="B8" s="77"/>
      <c r="C8" s="102"/>
      <c r="D8" s="148"/>
      <c r="E8" s="151"/>
      <c r="F8" s="154"/>
      <c r="G8" s="157"/>
      <c r="H8" s="160"/>
      <c r="J8" s="95"/>
      <c r="K8" s="95"/>
      <c r="L8" s="95"/>
      <c r="M8" s="95"/>
      <c r="N8" s="95"/>
      <c r="O8" s="95"/>
    </row>
    <row r="9" spans="1:15" ht="14" hidden="1" x14ac:dyDescent="0.15">
      <c r="A9" s="75"/>
      <c r="B9" s="77"/>
      <c r="C9" s="102"/>
      <c r="D9" s="148"/>
      <c r="E9" s="151"/>
      <c r="F9" s="154"/>
      <c r="G9" s="157"/>
      <c r="H9" s="160"/>
      <c r="J9" s="95"/>
      <c r="K9" s="95"/>
      <c r="L9" s="95"/>
      <c r="M9" s="95"/>
      <c r="N9" s="95"/>
      <c r="O9" s="95"/>
    </row>
    <row r="10" spans="1:15" ht="14" hidden="1" x14ac:dyDescent="0.15">
      <c r="A10" s="75"/>
      <c r="B10" s="77"/>
      <c r="C10" s="102"/>
      <c r="D10" s="148"/>
      <c r="E10" s="151"/>
      <c r="F10" s="154"/>
      <c r="G10" s="157"/>
      <c r="H10" s="160"/>
      <c r="J10" s="95"/>
      <c r="K10" s="95"/>
      <c r="L10" s="95"/>
      <c r="M10" s="95"/>
      <c r="N10" s="95"/>
      <c r="O10" s="95"/>
    </row>
    <row r="11" spans="1:15" ht="14" hidden="1" x14ac:dyDescent="0.15">
      <c r="A11" s="75"/>
      <c r="B11" s="77"/>
      <c r="C11" s="102"/>
      <c r="D11" s="148"/>
      <c r="E11" s="151"/>
      <c r="F11" s="154"/>
      <c r="G11" s="157"/>
      <c r="H11" s="160"/>
      <c r="J11" s="95"/>
      <c r="K11" s="95"/>
      <c r="L11" s="95"/>
      <c r="M11" s="95"/>
      <c r="N11" s="95"/>
      <c r="O11" s="95"/>
    </row>
    <row r="12" spans="1:15" ht="14" hidden="1" x14ac:dyDescent="0.15">
      <c r="A12" s="75"/>
      <c r="B12" s="77"/>
      <c r="C12" s="102"/>
      <c r="D12" s="148"/>
      <c r="E12" s="151"/>
      <c r="F12" s="154"/>
      <c r="G12" s="157"/>
      <c r="H12" s="160"/>
      <c r="J12" s="95"/>
      <c r="K12" s="95"/>
      <c r="L12" s="95"/>
      <c r="M12" s="95"/>
      <c r="N12" s="95"/>
      <c r="O12" s="95"/>
    </row>
    <row r="13" spans="1:15" ht="14" hidden="1" x14ac:dyDescent="0.15">
      <c r="A13" s="75"/>
      <c r="B13" s="77"/>
      <c r="C13" s="102"/>
      <c r="D13" s="148"/>
      <c r="E13" s="151"/>
      <c r="F13" s="154"/>
      <c r="G13" s="157"/>
      <c r="H13" s="160"/>
      <c r="J13" s="95"/>
      <c r="K13" s="95"/>
      <c r="L13" s="95"/>
      <c r="M13" s="95"/>
      <c r="N13" s="95"/>
      <c r="O13" s="95"/>
    </row>
    <row r="14" spans="1:15" ht="14" hidden="1" x14ac:dyDescent="0.15">
      <c r="A14" s="75"/>
      <c r="B14" s="77"/>
      <c r="C14" s="102"/>
      <c r="D14" s="148"/>
      <c r="E14" s="151"/>
      <c r="F14" s="154"/>
      <c r="G14" s="157"/>
      <c r="H14" s="160"/>
      <c r="J14" s="95"/>
      <c r="K14" s="95"/>
      <c r="L14" s="95"/>
      <c r="M14" s="95"/>
      <c r="N14" s="95"/>
      <c r="O14" s="95"/>
    </row>
    <row r="15" spans="1:15" ht="14" hidden="1" x14ac:dyDescent="0.15">
      <c r="A15" s="75"/>
      <c r="B15" s="77"/>
      <c r="C15" s="102"/>
      <c r="D15" s="148"/>
      <c r="E15" s="151"/>
      <c r="F15" s="154"/>
      <c r="G15" s="157"/>
      <c r="H15" s="160"/>
      <c r="J15" s="95"/>
      <c r="K15" s="95"/>
      <c r="L15" s="95"/>
      <c r="M15" s="95"/>
      <c r="N15" s="95"/>
      <c r="O15" s="95"/>
    </row>
    <row r="16" spans="1:15" ht="14" hidden="1" x14ac:dyDescent="0.15">
      <c r="A16" s="75"/>
      <c r="B16" s="77"/>
      <c r="C16" s="102"/>
      <c r="D16" s="148"/>
      <c r="E16" s="151"/>
      <c r="F16" s="154"/>
      <c r="G16" s="157"/>
      <c r="H16" s="160"/>
      <c r="J16" s="95"/>
      <c r="K16" s="95"/>
      <c r="L16" s="95"/>
      <c r="M16" s="95"/>
      <c r="N16" s="95"/>
      <c r="O16" s="95"/>
    </row>
    <row r="17" spans="1:15" ht="14" hidden="1" x14ac:dyDescent="0.15">
      <c r="A17" s="75"/>
      <c r="B17" s="77"/>
      <c r="C17" s="102"/>
      <c r="D17" s="148"/>
      <c r="E17" s="151"/>
      <c r="F17" s="154"/>
      <c r="G17" s="157"/>
      <c r="H17" s="160"/>
      <c r="J17" s="95"/>
      <c r="K17" s="95"/>
      <c r="L17" s="95"/>
      <c r="M17" s="95"/>
      <c r="N17" s="95"/>
      <c r="O17" s="95"/>
    </row>
    <row r="18" spans="1:15" ht="14" hidden="1" x14ac:dyDescent="0.15">
      <c r="A18" s="75"/>
      <c r="B18" s="77"/>
      <c r="C18" s="102"/>
      <c r="D18" s="148"/>
      <c r="E18" s="151"/>
      <c r="F18" s="154"/>
      <c r="G18" s="157"/>
      <c r="H18" s="160"/>
      <c r="J18" s="95"/>
      <c r="K18" s="95"/>
      <c r="L18" s="95"/>
      <c r="M18" s="95"/>
      <c r="N18" s="95"/>
      <c r="O18" s="95"/>
    </row>
    <row r="19" spans="1:15" ht="14" hidden="1" x14ac:dyDescent="0.15">
      <c r="A19" s="75"/>
      <c r="B19" s="77"/>
      <c r="C19" s="102"/>
      <c r="D19" s="148"/>
      <c r="E19" s="151"/>
      <c r="F19" s="154"/>
      <c r="G19" s="157"/>
      <c r="H19" s="160"/>
      <c r="J19" s="95"/>
      <c r="K19" s="95"/>
      <c r="L19" s="95"/>
      <c r="M19" s="95"/>
      <c r="N19" s="95"/>
      <c r="O19" s="95"/>
    </row>
    <row r="20" spans="1:15" ht="14" hidden="1" x14ac:dyDescent="0.15">
      <c r="A20" s="75"/>
      <c r="B20" s="77"/>
      <c r="C20" s="102"/>
      <c r="D20" s="148"/>
      <c r="E20" s="151"/>
      <c r="F20" s="154"/>
      <c r="G20" s="157"/>
      <c r="H20" s="160"/>
      <c r="J20" s="95"/>
      <c r="K20" s="95"/>
      <c r="L20" s="95"/>
      <c r="M20" s="95"/>
      <c r="N20" s="95"/>
      <c r="O20" s="95"/>
    </row>
    <row r="21" spans="1:15" ht="14" hidden="1" x14ac:dyDescent="0.15">
      <c r="A21" s="75"/>
      <c r="B21" s="77"/>
      <c r="C21" s="102"/>
      <c r="D21" s="148"/>
      <c r="E21" s="151"/>
      <c r="F21" s="154"/>
      <c r="G21" s="157"/>
      <c r="H21" s="160"/>
      <c r="J21" s="95"/>
      <c r="K21" s="95"/>
      <c r="L21" s="95"/>
      <c r="M21" s="95"/>
      <c r="N21" s="95"/>
      <c r="O21" s="95"/>
    </row>
    <row r="22" spans="1:15" ht="14" hidden="1" x14ac:dyDescent="0.15">
      <c r="A22" s="75"/>
      <c r="B22" s="77"/>
      <c r="C22" s="102"/>
      <c r="D22" s="148"/>
      <c r="E22" s="151"/>
      <c r="F22" s="154"/>
      <c r="G22" s="157"/>
      <c r="H22" s="160"/>
      <c r="J22" s="95"/>
      <c r="K22" s="95"/>
      <c r="L22" s="95"/>
      <c r="M22" s="95"/>
      <c r="N22" s="95"/>
      <c r="O22" s="95"/>
    </row>
    <row r="23" spans="1:15" ht="14" hidden="1" x14ac:dyDescent="0.15">
      <c r="A23" s="75"/>
      <c r="B23" s="77"/>
      <c r="C23" s="102"/>
      <c r="D23" s="148"/>
      <c r="E23" s="151"/>
      <c r="F23" s="154"/>
      <c r="G23" s="157"/>
      <c r="H23" s="160"/>
      <c r="J23" s="95"/>
      <c r="K23" s="95"/>
      <c r="L23" s="95"/>
      <c r="M23" s="95"/>
      <c r="N23" s="95"/>
      <c r="O23" s="95"/>
    </row>
    <row r="24" spans="1:15" ht="14" hidden="1" x14ac:dyDescent="0.15">
      <c r="A24" s="75"/>
      <c r="B24" s="77"/>
      <c r="C24" s="102"/>
      <c r="D24" s="148"/>
      <c r="E24" s="151"/>
      <c r="F24" s="154"/>
      <c r="G24" s="157"/>
      <c r="H24" s="160"/>
      <c r="J24" s="95"/>
      <c r="K24" s="95"/>
      <c r="L24" s="95"/>
      <c r="M24" s="95"/>
      <c r="N24" s="95"/>
      <c r="O24" s="95"/>
    </row>
    <row r="25" spans="1:15" ht="14" hidden="1" x14ac:dyDescent="0.15">
      <c r="A25" s="75"/>
      <c r="B25" s="77"/>
      <c r="C25" s="102"/>
      <c r="D25" s="148"/>
      <c r="E25" s="151"/>
      <c r="F25" s="154"/>
      <c r="G25" s="157"/>
      <c r="H25" s="160"/>
      <c r="J25" s="95"/>
      <c r="K25" s="95"/>
      <c r="L25" s="95"/>
      <c r="M25" s="95"/>
      <c r="N25" s="95"/>
      <c r="O25" s="95"/>
    </row>
    <row r="26" spans="1:15" ht="14" hidden="1" x14ac:dyDescent="0.15">
      <c r="A26" s="75"/>
      <c r="B26" s="77"/>
      <c r="C26" s="102"/>
      <c r="D26" s="148"/>
      <c r="E26" s="151"/>
      <c r="F26" s="154"/>
      <c r="G26" s="157"/>
      <c r="H26" s="160"/>
      <c r="J26" s="95"/>
      <c r="K26" s="95"/>
      <c r="L26" s="95"/>
      <c r="M26" s="95"/>
      <c r="N26" s="95"/>
      <c r="O26" s="95"/>
    </row>
    <row r="27" spans="1:15" ht="14" hidden="1" x14ac:dyDescent="0.15">
      <c r="A27" s="75"/>
      <c r="B27" s="77"/>
      <c r="C27" s="102"/>
      <c r="D27" s="148"/>
      <c r="E27" s="151"/>
      <c r="F27" s="154"/>
      <c r="G27" s="157"/>
      <c r="H27" s="160"/>
      <c r="J27" s="95"/>
      <c r="K27" s="95"/>
      <c r="L27" s="95"/>
      <c r="M27" s="95"/>
      <c r="N27" s="95"/>
      <c r="O27" s="95"/>
    </row>
    <row r="28" spans="1:15" ht="14" hidden="1" x14ac:dyDescent="0.15">
      <c r="A28" s="75"/>
      <c r="B28" s="77"/>
      <c r="C28" s="102"/>
      <c r="D28" s="148"/>
      <c r="E28" s="151"/>
      <c r="F28" s="154"/>
      <c r="G28" s="157"/>
      <c r="H28" s="160"/>
      <c r="J28" s="95"/>
      <c r="K28" s="95"/>
      <c r="L28" s="95"/>
      <c r="M28" s="95"/>
      <c r="N28" s="95"/>
      <c r="O28" s="95"/>
    </row>
    <row r="29" spans="1:15" ht="14" hidden="1" x14ac:dyDescent="0.15">
      <c r="A29" s="75"/>
      <c r="B29" s="77"/>
      <c r="C29" s="102"/>
      <c r="D29" s="148"/>
      <c r="E29" s="151"/>
      <c r="F29" s="154"/>
      <c r="G29" s="157"/>
      <c r="H29" s="160"/>
      <c r="J29" s="95"/>
      <c r="K29" s="95"/>
      <c r="L29" s="95"/>
      <c r="M29" s="95"/>
      <c r="N29" s="95"/>
      <c r="O29" s="95"/>
    </row>
    <row r="30" spans="1:15" ht="14" hidden="1" x14ac:dyDescent="0.15">
      <c r="A30" s="75"/>
      <c r="B30" s="77"/>
      <c r="C30" s="102"/>
      <c r="D30" s="146"/>
      <c r="E30" s="149"/>
      <c r="F30" s="152"/>
      <c r="G30" s="155"/>
      <c r="H30" s="158"/>
      <c r="J30" s="95"/>
      <c r="K30" s="95"/>
      <c r="L30" s="95"/>
      <c r="M30" s="95"/>
      <c r="N30" s="95"/>
      <c r="O30" s="95"/>
    </row>
    <row r="31" spans="1:15" ht="14" hidden="1" x14ac:dyDescent="0.15">
      <c r="A31" s="75"/>
      <c r="B31" s="77"/>
      <c r="C31" s="102"/>
      <c r="D31" s="147"/>
      <c r="E31" s="150"/>
      <c r="F31" s="153"/>
      <c r="G31" s="156"/>
      <c r="H31" s="159"/>
      <c r="J31" s="95"/>
      <c r="K31" s="95"/>
      <c r="L31" s="95"/>
      <c r="M31" s="95"/>
      <c r="N31" s="95"/>
      <c r="O31" s="95"/>
    </row>
    <row r="32" spans="1:15" ht="14" hidden="1" x14ac:dyDescent="0.15">
      <c r="A32" s="75"/>
      <c r="B32" s="77"/>
      <c r="C32" s="102"/>
      <c r="D32" s="147"/>
      <c r="E32" s="150"/>
      <c r="F32" s="153"/>
      <c r="G32" s="156"/>
      <c r="H32" s="159"/>
      <c r="J32" s="95"/>
      <c r="K32" s="95"/>
      <c r="L32" s="95"/>
      <c r="M32" s="95"/>
      <c r="N32" s="95"/>
      <c r="O32" s="95"/>
    </row>
    <row r="33" spans="1:15" hidden="1" x14ac:dyDescent="0.15">
      <c r="A33" s="75"/>
      <c r="B33" s="77"/>
      <c r="C33" s="102"/>
      <c r="D33" s="78"/>
      <c r="E33" s="78"/>
      <c r="F33" s="78"/>
      <c r="G33" s="78"/>
      <c r="H33" s="79"/>
      <c r="J33" s="95"/>
      <c r="K33" s="95"/>
      <c r="L33" s="95"/>
      <c r="M33" s="95"/>
      <c r="N33" s="95"/>
      <c r="O33" s="95"/>
    </row>
    <row r="34" spans="1:15" hidden="1" x14ac:dyDescent="0.15">
      <c r="A34" s="75"/>
      <c r="B34" s="77"/>
      <c r="C34" s="102"/>
      <c r="D34" s="78"/>
      <c r="E34" s="78"/>
      <c r="F34" s="78"/>
      <c r="G34" s="78"/>
      <c r="H34" s="79"/>
      <c r="J34" s="95"/>
      <c r="K34" s="95"/>
      <c r="L34" s="95"/>
      <c r="M34" s="95"/>
      <c r="N34" s="95"/>
      <c r="O34" s="95"/>
    </row>
    <row r="35" spans="1:15" hidden="1" x14ac:dyDescent="0.15">
      <c r="A35" s="75"/>
      <c r="H35" s="81"/>
    </row>
    <row r="36" spans="1:15" ht="18" hidden="1" x14ac:dyDescent="0.2">
      <c r="A36" s="501"/>
      <c r="B36" s="502"/>
      <c r="C36" s="502"/>
      <c r="D36" s="502"/>
      <c r="E36" s="502"/>
      <c r="F36" s="502"/>
      <c r="G36" s="502"/>
      <c r="H36" s="503"/>
    </row>
    <row r="37" spans="1:15" hidden="1" x14ac:dyDescent="0.15">
      <c r="A37" s="504"/>
      <c r="B37" s="498"/>
      <c r="C37" s="498"/>
      <c r="D37" s="498"/>
      <c r="E37" s="498"/>
      <c r="F37" s="498"/>
      <c r="G37" s="498"/>
      <c r="H37" s="74"/>
    </row>
    <row r="38" spans="1:15" hidden="1" x14ac:dyDescent="0.15">
      <c r="A38" s="75"/>
      <c r="B38" s="76"/>
      <c r="C38" s="99"/>
      <c r="D38" s="73"/>
      <c r="E38" s="73"/>
      <c r="F38" s="73"/>
      <c r="G38" s="73"/>
      <c r="H38" s="74"/>
    </row>
    <row r="39" spans="1:15" ht="14" hidden="1" x14ac:dyDescent="0.15">
      <c r="A39" s="75"/>
      <c r="B39" s="77"/>
      <c r="C39" s="102"/>
      <c r="D39" s="163"/>
      <c r="E39" s="166"/>
      <c r="F39" s="169"/>
      <c r="G39" s="172"/>
      <c r="H39" s="175"/>
    </row>
    <row r="40" spans="1:15" ht="14" hidden="1" x14ac:dyDescent="0.15">
      <c r="A40" s="75"/>
      <c r="B40" s="77"/>
      <c r="C40" s="102"/>
      <c r="D40" s="163"/>
      <c r="E40" s="166"/>
      <c r="F40" s="169"/>
      <c r="G40" s="172"/>
      <c r="H40" s="175"/>
    </row>
    <row r="41" spans="1:15" ht="14" hidden="1" x14ac:dyDescent="0.15">
      <c r="A41" s="75"/>
      <c r="B41" s="77"/>
      <c r="C41" s="102"/>
      <c r="D41" s="163"/>
      <c r="E41" s="166"/>
      <c r="F41" s="169"/>
      <c r="G41" s="172"/>
      <c r="H41" s="175"/>
    </row>
    <row r="42" spans="1:15" ht="14" hidden="1" x14ac:dyDescent="0.15">
      <c r="A42" s="75"/>
      <c r="B42" s="77"/>
      <c r="C42" s="102"/>
      <c r="D42" s="163"/>
      <c r="E42" s="166"/>
      <c r="F42" s="169"/>
      <c r="G42" s="172"/>
      <c r="H42" s="175"/>
    </row>
    <row r="43" spans="1:15" ht="14" hidden="1" x14ac:dyDescent="0.15">
      <c r="A43" s="75"/>
      <c r="B43" s="77"/>
      <c r="C43" s="102"/>
      <c r="D43" s="163"/>
      <c r="E43" s="166"/>
      <c r="F43" s="169"/>
      <c r="G43" s="172"/>
      <c r="H43" s="175"/>
    </row>
    <row r="44" spans="1:15" ht="14" hidden="1" x14ac:dyDescent="0.15">
      <c r="A44" s="75"/>
      <c r="B44" s="77"/>
      <c r="C44" s="102"/>
      <c r="D44" s="163"/>
      <c r="E44" s="166"/>
      <c r="F44" s="169"/>
      <c r="G44" s="172"/>
      <c r="H44" s="175"/>
    </row>
    <row r="45" spans="1:15" ht="14" hidden="1" x14ac:dyDescent="0.15">
      <c r="A45" s="75"/>
      <c r="B45" s="77"/>
      <c r="C45" s="102"/>
      <c r="D45" s="163"/>
      <c r="E45" s="166"/>
      <c r="F45" s="169"/>
      <c r="G45" s="172"/>
      <c r="H45" s="175"/>
    </row>
    <row r="46" spans="1:15" ht="14" hidden="1" x14ac:dyDescent="0.15">
      <c r="A46" s="75"/>
      <c r="B46" s="77"/>
      <c r="C46" s="102"/>
      <c r="D46" s="163"/>
      <c r="E46" s="166"/>
      <c r="F46" s="169"/>
      <c r="G46" s="172"/>
      <c r="H46" s="175"/>
    </row>
    <row r="47" spans="1:15" ht="14" hidden="1" x14ac:dyDescent="0.15">
      <c r="A47" s="75"/>
      <c r="B47" s="77"/>
      <c r="C47" s="102"/>
      <c r="D47" s="163"/>
      <c r="E47" s="166"/>
      <c r="F47" s="169"/>
      <c r="G47" s="172"/>
      <c r="H47" s="175"/>
    </row>
    <row r="48" spans="1:15" ht="14" hidden="1" x14ac:dyDescent="0.15">
      <c r="A48" s="75"/>
      <c r="B48" s="77"/>
      <c r="C48" s="102"/>
      <c r="D48" s="163"/>
      <c r="E48" s="166"/>
      <c r="F48" s="169"/>
      <c r="G48" s="172"/>
      <c r="H48" s="175"/>
    </row>
    <row r="49" spans="1:8" ht="14" hidden="1" x14ac:dyDescent="0.15">
      <c r="A49" s="75"/>
      <c r="B49" s="77"/>
      <c r="C49" s="102"/>
      <c r="D49" s="163"/>
      <c r="E49" s="166"/>
      <c r="F49" s="169"/>
      <c r="G49" s="172"/>
      <c r="H49" s="175"/>
    </row>
    <row r="50" spans="1:8" ht="14" hidden="1" x14ac:dyDescent="0.15">
      <c r="A50" s="75"/>
      <c r="B50" s="77"/>
      <c r="C50" s="102"/>
      <c r="D50" s="163"/>
      <c r="E50" s="166"/>
      <c r="F50" s="169"/>
      <c r="G50" s="172"/>
      <c r="H50" s="175"/>
    </row>
    <row r="51" spans="1:8" ht="14" hidden="1" x14ac:dyDescent="0.15">
      <c r="A51" s="75"/>
      <c r="B51" s="77"/>
      <c r="C51" s="102"/>
      <c r="D51" s="163"/>
      <c r="E51" s="166"/>
      <c r="F51" s="169"/>
      <c r="G51" s="172"/>
      <c r="H51" s="175"/>
    </row>
    <row r="52" spans="1:8" ht="14" hidden="1" x14ac:dyDescent="0.15">
      <c r="A52" s="75"/>
      <c r="B52" s="77"/>
      <c r="C52" s="102"/>
      <c r="D52" s="163"/>
      <c r="E52" s="166"/>
      <c r="F52" s="169"/>
      <c r="G52" s="172"/>
      <c r="H52" s="175"/>
    </row>
    <row r="53" spans="1:8" ht="14" hidden="1" x14ac:dyDescent="0.15">
      <c r="A53" s="75"/>
      <c r="B53" s="77"/>
      <c r="C53" s="102"/>
      <c r="D53" s="163"/>
      <c r="E53" s="166"/>
      <c r="F53" s="169"/>
      <c r="G53" s="172"/>
      <c r="H53" s="175"/>
    </row>
    <row r="54" spans="1:8" ht="14" hidden="1" x14ac:dyDescent="0.15">
      <c r="A54" s="75"/>
      <c r="B54" s="77"/>
      <c r="C54" s="102"/>
      <c r="D54" s="163"/>
      <c r="E54" s="166"/>
      <c r="F54" s="169"/>
      <c r="G54" s="172"/>
      <c r="H54" s="175"/>
    </row>
    <row r="55" spans="1:8" ht="14" hidden="1" x14ac:dyDescent="0.15">
      <c r="A55" s="75"/>
      <c r="B55" s="77"/>
      <c r="C55" s="102"/>
      <c r="D55" s="163"/>
      <c r="E55" s="166"/>
      <c r="F55" s="169"/>
      <c r="G55" s="172"/>
      <c r="H55" s="175"/>
    </row>
    <row r="56" spans="1:8" ht="14" hidden="1" x14ac:dyDescent="0.15">
      <c r="A56" s="75"/>
      <c r="B56" s="77"/>
      <c r="C56" s="102"/>
      <c r="D56" s="163"/>
      <c r="E56" s="166"/>
      <c r="F56" s="169"/>
      <c r="G56" s="172"/>
      <c r="H56" s="175"/>
    </row>
    <row r="57" spans="1:8" ht="14" hidden="1" x14ac:dyDescent="0.15">
      <c r="A57" s="75"/>
      <c r="B57" s="77"/>
      <c r="C57" s="102"/>
      <c r="D57" s="163"/>
      <c r="E57" s="166"/>
      <c r="F57" s="169"/>
      <c r="G57" s="172"/>
      <c r="H57" s="175"/>
    </row>
    <row r="58" spans="1:8" ht="14" hidden="1" x14ac:dyDescent="0.15">
      <c r="A58" s="75"/>
      <c r="B58" s="77"/>
      <c r="C58" s="102"/>
      <c r="D58" s="163"/>
      <c r="E58" s="166"/>
      <c r="F58" s="169"/>
      <c r="G58" s="172"/>
      <c r="H58" s="175"/>
    </row>
    <row r="59" spans="1:8" ht="14" hidden="1" x14ac:dyDescent="0.15">
      <c r="A59" s="75"/>
      <c r="B59" s="77"/>
      <c r="C59" s="102"/>
      <c r="D59" s="163"/>
      <c r="E59" s="166"/>
      <c r="F59" s="169"/>
      <c r="G59" s="172"/>
      <c r="H59" s="175"/>
    </row>
    <row r="60" spans="1:8" ht="14" hidden="1" x14ac:dyDescent="0.15">
      <c r="A60" s="75"/>
      <c r="B60" s="77"/>
      <c r="C60" s="102"/>
      <c r="D60" s="163"/>
      <c r="E60" s="166"/>
      <c r="F60" s="169"/>
      <c r="G60" s="172"/>
      <c r="H60" s="175"/>
    </row>
    <row r="61" spans="1:8" ht="14" hidden="1" x14ac:dyDescent="0.15">
      <c r="A61" s="75"/>
      <c r="B61" s="77"/>
      <c r="C61" s="102"/>
      <c r="D61" s="163"/>
      <c r="E61" s="166"/>
      <c r="F61" s="169"/>
      <c r="G61" s="172"/>
      <c r="H61" s="175"/>
    </row>
    <row r="62" spans="1:8" ht="14" hidden="1" x14ac:dyDescent="0.15">
      <c r="A62" s="75"/>
      <c r="B62" s="77"/>
      <c r="C62" s="102"/>
      <c r="D62" s="163"/>
      <c r="E62" s="166"/>
      <c r="F62" s="169"/>
      <c r="G62" s="172"/>
      <c r="H62" s="175"/>
    </row>
    <row r="63" spans="1:8" ht="14" hidden="1" x14ac:dyDescent="0.15">
      <c r="A63" s="75"/>
      <c r="B63" s="77"/>
      <c r="C63" s="102"/>
      <c r="D63" s="161"/>
      <c r="E63" s="164"/>
      <c r="F63" s="167"/>
      <c r="G63" s="170"/>
      <c r="H63" s="173"/>
    </row>
    <row r="64" spans="1:8" ht="14" hidden="1" x14ac:dyDescent="0.15">
      <c r="A64" s="75"/>
      <c r="B64" s="77"/>
      <c r="C64" s="102"/>
      <c r="D64" s="162"/>
      <c r="E64" s="165"/>
      <c r="F64" s="168"/>
      <c r="G64" s="171"/>
      <c r="H64" s="174"/>
    </row>
    <row r="65" spans="1:15" ht="14" hidden="1" x14ac:dyDescent="0.15">
      <c r="A65" s="75"/>
      <c r="B65" s="77"/>
      <c r="C65" s="102"/>
      <c r="D65" s="162"/>
      <c r="E65" s="165"/>
      <c r="F65" s="168"/>
      <c r="G65" s="171"/>
      <c r="H65" s="174"/>
    </row>
    <row r="66" spans="1:15" hidden="1" x14ac:dyDescent="0.15">
      <c r="A66" s="75">
        <v>1</v>
      </c>
      <c r="B66" s="77" t="s">
        <v>3</v>
      </c>
      <c r="C66" s="102"/>
      <c r="D66" s="78">
        <f t="shared" ref="D66:H67" si="0">+D33*$L$2</f>
        <v>0</v>
      </c>
      <c r="E66" s="78">
        <f t="shared" si="0"/>
        <v>0</v>
      </c>
      <c r="F66" s="78">
        <f t="shared" si="0"/>
        <v>0</v>
      </c>
      <c r="G66" s="78">
        <f t="shared" si="0"/>
        <v>0</v>
      </c>
      <c r="H66" s="79">
        <f t="shared" si="0"/>
        <v>0</v>
      </c>
    </row>
    <row r="67" spans="1:15" ht="14" hidden="1" thickBot="1" x14ac:dyDescent="0.2">
      <c r="A67" s="82">
        <v>1</v>
      </c>
      <c r="B67" s="83" t="s">
        <v>2</v>
      </c>
      <c r="C67" s="109"/>
      <c r="D67" s="84">
        <f t="shared" si="0"/>
        <v>0</v>
      </c>
      <c r="E67" s="84">
        <f t="shared" si="0"/>
        <v>0</v>
      </c>
      <c r="F67" s="84">
        <f t="shared" si="0"/>
        <v>0</v>
      </c>
      <c r="G67" s="84">
        <f t="shared" si="0"/>
        <v>0</v>
      </c>
      <c r="H67" s="85">
        <f t="shared" si="0"/>
        <v>0</v>
      </c>
    </row>
    <row r="68" spans="1:15" ht="14" hidden="1" thickBot="1" x14ac:dyDescent="0.2"/>
    <row r="69" spans="1:15" ht="18" hidden="1" x14ac:dyDescent="0.2">
      <c r="A69" s="508" t="s">
        <v>34</v>
      </c>
      <c r="B69" s="509"/>
      <c r="C69" s="509"/>
      <c r="D69" s="509"/>
      <c r="E69" s="509"/>
      <c r="F69" s="509"/>
      <c r="G69" s="509"/>
      <c r="H69" s="510"/>
    </row>
    <row r="70" spans="1:15" ht="18" hidden="1" x14ac:dyDescent="0.2">
      <c r="A70" s="511" t="s">
        <v>27</v>
      </c>
      <c r="B70" s="512"/>
      <c r="C70" s="512"/>
      <c r="D70" s="512"/>
      <c r="E70" s="512"/>
      <c r="F70" s="512"/>
      <c r="G70" s="512"/>
      <c r="H70" s="513"/>
    </row>
    <row r="71" spans="1:15" hidden="1" x14ac:dyDescent="0.15">
      <c r="A71" s="514" t="s">
        <v>0</v>
      </c>
      <c r="B71" s="515"/>
      <c r="C71" s="515"/>
      <c r="D71" s="515"/>
      <c r="E71" s="515"/>
      <c r="F71" s="515"/>
      <c r="G71" s="515"/>
      <c r="H71" s="96"/>
    </row>
    <row r="72" spans="1:15" hidden="1" x14ac:dyDescent="0.15">
      <c r="A72" s="97" t="s">
        <v>4</v>
      </c>
      <c r="B72" s="98" t="s">
        <v>4</v>
      </c>
      <c r="C72" s="99"/>
      <c r="D72" s="99"/>
      <c r="E72" s="99"/>
      <c r="F72" s="99"/>
      <c r="G72" s="99"/>
      <c r="H72" s="100"/>
    </row>
    <row r="73" spans="1:15" hidden="1" x14ac:dyDescent="0.15">
      <c r="A73" s="97">
        <v>18</v>
      </c>
      <c r="B73" s="101" t="s">
        <v>111</v>
      </c>
      <c r="C73" s="102"/>
      <c r="D73" s="102"/>
      <c r="E73" s="102"/>
      <c r="F73" s="102"/>
      <c r="G73" s="102"/>
      <c r="H73" s="103"/>
      <c r="J73" s="95"/>
      <c r="K73" s="95"/>
      <c r="L73" s="95"/>
      <c r="M73" s="95"/>
      <c r="N73" s="95"/>
      <c r="O73" s="95"/>
    </row>
    <row r="74" spans="1:15" hidden="1" x14ac:dyDescent="0.15">
      <c r="A74" s="97">
        <v>25</v>
      </c>
      <c r="B74" s="101" t="s">
        <v>5</v>
      </c>
      <c r="C74" s="102"/>
      <c r="D74" s="102"/>
      <c r="E74" s="102"/>
      <c r="F74" s="102"/>
      <c r="G74" s="102"/>
      <c r="H74" s="103"/>
      <c r="J74" s="95"/>
      <c r="K74" s="95"/>
      <c r="L74" s="95"/>
      <c r="M74" s="95"/>
      <c r="N74" s="95"/>
      <c r="O74" s="95"/>
    </row>
    <row r="75" spans="1:15" hidden="1" x14ac:dyDescent="0.15">
      <c r="A75" s="97">
        <v>30</v>
      </c>
      <c r="B75" s="101" t="s">
        <v>6</v>
      </c>
      <c r="C75" s="102"/>
      <c r="D75" s="102"/>
      <c r="E75" s="102"/>
      <c r="F75" s="102"/>
      <c r="G75" s="102"/>
      <c r="H75" s="103"/>
      <c r="J75" s="95"/>
      <c r="K75" s="95"/>
      <c r="L75" s="95"/>
      <c r="M75" s="95"/>
      <c r="N75" s="95"/>
      <c r="O75" s="95"/>
    </row>
    <row r="76" spans="1:15" hidden="1" x14ac:dyDescent="0.15">
      <c r="A76" s="97">
        <v>35</v>
      </c>
      <c r="B76" s="101" t="s">
        <v>7</v>
      </c>
      <c r="C76" s="102"/>
      <c r="D76" s="102"/>
      <c r="E76" s="102"/>
      <c r="F76" s="102"/>
      <c r="G76" s="102"/>
      <c r="H76" s="103"/>
      <c r="J76" s="95"/>
      <c r="K76" s="95"/>
      <c r="L76" s="95"/>
      <c r="M76" s="95"/>
      <c r="N76" s="95"/>
      <c r="O76" s="95"/>
    </row>
    <row r="77" spans="1:15" hidden="1" x14ac:dyDescent="0.15">
      <c r="A77" s="97">
        <v>40</v>
      </c>
      <c r="B77" s="101" t="s">
        <v>8</v>
      </c>
      <c r="C77" s="102"/>
      <c r="D77" s="102"/>
      <c r="E77" s="102"/>
      <c r="F77" s="102"/>
      <c r="G77" s="102"/>
      <c r="H77" s="103"/>
      <c r="J77" s="95"/>
      <c r="K77" s="95"/>
      <c r="L77" s="95"/>
      <c r="M77" s="95"/>
      <c r="N77" s="95"/>
      <c r="O77" s="95"/>
    </row>
    <row r="78" spans="1:15" hidden="1" x14ac:dyDescent="0.15">
      <c r="A78" s="97">
        <v>45</v>
      </c>
      <c r="B78" s="101" t="s">
        <v>9</v>
      </c>
      <c r="C78" s="102"/>
      <c r="D78" s="102"/>
      <c r="E78" s="102"/>
      <c r="F78" s="102"/>
      <c r="G78" s="102"/>
      <c r="H78" s="103"/>
      <c r="J78" s="95"/>
      <c r="K78" s="95"/>
      <c r="L78" s="95"/>
      <c r="M78" s="95"/>
      <c r="N78" s="95"/>
      <c r="O78" s="95"/>
    </row>
    <row r="79" spans="1:15" hidden="1" x14ac:dyDescent="0.15">
      <c r="A79" s="97">
        <v>50</v>
      </c>
      <c r="B79" s="101" t="s">
        <v>10</v>
      </c>
      <c r="C79" s="102"/>
      <c r="D79" s="102"/>
      <c r="E79" s="102"/>
      <c r="F79" s="102"/>
      <c r="G79" s="102"/>
      <c r="H79" s="103"/>
      <c r="J79" s="95"/>
      <c r="K79" s="95"/>
      <c r="L79" s="95"/>
      <c r="M79" s="95"/>
      <c r="N79" s="95"/>
      <c r="O79" s="95"/>
    </row>
    <row r="80" spans="1:15" hidden="1" x14ac:dyDescent="0.15">
      <c r="A80" s="97">
        <v>55</v>
      </c>
      <c r="B80" s="101" t="s">
        <v>11</v>
      </c>
      <c r="C80" s="102"/>
      <c r="D80" s="102"/>
      <c r="E80" s="102"/>
      <c r="F80" s="102"/>
      <c r="G80" s="102"/>
      <c r="H80" s="103"/>
      <c r="J80" s="95"/>
      <c r="K80" s="95"/>
      <c r="L80" s="95"/>
      <c r="M80" s="95"/>
      <c r="N80" s="95"/>
      <c r="O80" s="95"/>
    </row>
    <row r="81" spans="1:15" hidden="1" x14ac:dyDescent="0.15">
      <c r="A81" s="97">
        <v>60</v>
      </c>
      <c r="B81" s="101"/>
      <c r="C81" s="102"/>
      <c r="D81" s="102"/>
      <c r="E81" s="102"/>
      <c r="F81" s="102"/>
      <c r="G81" s="102"/>
      <c r="H81" s="103"/>
      <c r="J81" s="95"/>
      <c r="K81" s="95"/>
      <c r="L81" s="95"/>
      <c r="M81" s="95"/>
      <c r="N81" s="95"/>
      <c r="O81" s="95"/>
    </row>
    <row r="82" spans="1:15" hidden="1" x14ac:dyDescent="0.15">
      <c r="A82" s="97">
        <v>61</v>
      </c>
      <c r="B82" s="101"/>
      <c r="C82" s="102"/>
      <c r="D82" s="102"/>
      <c r="E82" s="102"/>
      <c r="F82" s="102"/>
      <c r="G82" s="102"/>
      <c r="H82" s="103"/>
      <c r="J82" s="95"/>
      <c r="K82" s="95"/>
      <c r="L82" s="95"/>
      <c r="M82" s="95"/>
      <c r="N82" s="95"/>
      <c r="O82" s="95"/>
    </row>
    <row r="83" spans="1:15" hidden="1" x14ac:dyDescent="0.15">
      <c r="A83" s="97">
        <v>62</v>
      </c>
      <c r="B83" s="101"/>
      <c r="C83" s="102"/>
      <c r="D83" s="102"/>
      <c r="E83" s="102"/>
      <c r="F83" s="102"/>
      <c r="G83" s="102"/>
      <c r="H83" s="103"/>
      <c r="J83" s="95"/>
      <c r="K83" s="95"/>
      <c r="L83" s="95"/>
      <c r="M83" s="95"/>
      <c r="N83" s="95"/>
      <c r="O83" s="95"/>
    </row>
    <row r="84" spans="1:15" hidden="1" x14ac:dyDescent="0.15">
      <c r="A84" s="97">
        <v>63</v>
      </c>
      <c r="B84" s="101"/>
      <c r="C84" s="102"/>
      <c r="D84" s="102"/>
      <c r="E84" s="102"/>
      <c r="F84" s="102"/>
      <c r="G84" s="102"/>
      <c r="H84" s="103"/>
      <c r="J84" s="95"/>
      <c r="K84" s="95"/>
      <c r="L84" s="95"/>
      <c r="M84" s="95"/>
      <c r="N84" s="95"/>
      <c r="O84" s="95"/>
    </row>
    <row r="85" spans="1:15" hidden="1" x14ac:dyDescent="0.15">
      <c r="A85" s="97">
        <v>64</v>
      </c>
      <c r="B85" s="101"/>
      <c r="C85" s="102"/>
      <c r="D85" s="102"/>
      <c r="E85" s="102"/>
      <c r="F85" s="102"/>
      <c r="G85" s="102"/>
      <c r="H85" s="103"/>
      <c r="J85" s="95"/>
      <c r="K85" s="95"/>
      <c r="L85" s="95"/>
      <c r="M85" s="95"/>
      <c r="N85" s="95"/>
      <c r="O85" s="95"/>
    </row>
    <row r="86" spans="1:15" hidden="1" x14ac:dyDescent="0.15">
      <c r="A86" s="97">
        <v>65</v>
      </c>
      <c r="B86" s="101"/>
      <c r="C86" s="102"/>
      <c r="D86" s="102"/>
      <c r="E86" s="102"/>
      <c r="F86" s="102"/>
      <c r="G86" s="102"/>
      <c r="H86" s="103"/>
      <c r="J86" s="95"/>
      <c r="K86" s="95"/>
      <c r="L86" s="95"/>
      <c r="M86" s="95"/>
      <c r="N86" s="95"/>
      <c r="O86" s="95"/>
    </row>
    <row r="87" spans="1:15" hidden="1" x14ac:dyDescent="0.15">
      <c r="A87" s="97">
        <v>66</v>
      </c>
      <c r="B87" s="101"/>
      <c r="C87" s="102"/>
      <c r="D87" s="102"/>
      <c r="E87" s="102"/>
      <c r="F87" s="102"/>
      <c r="G87" s="102"/>
      <c r="H87" s="103"/>
      <c r="J87" s="95"/>
      <c r="K87" s="95"/>
      <c r="L87" s="95"/>
      <c r="M87" s="95"/>
      <c r="N87" s="95"/>
      <c r="O87" s="95"/>
    </row>
    <row r="88" spans="1:15" hidden="1" x14ac:dyDescent="0.15">
      <c r="A88" s="97">
        <v>67</v>
      </c>
      <c r="B88" s="101"/>
      <c r="C88" s="102"/>
      <c r="D88" s="102"/>
      <c r="E88" s="102"/>
      <c r="F88" s="102"/>
      <c r="G88" s="102"/>
      <c r="H88" s="103"/>
      <c r="J88" s="95"/>
      <c r="K88" s="95"/>
      <c r="L88" s="95"/>
      <c r="M88" s="95"/>
      <c r="N88" s="95"/>
      <c r="O88" s="95"/>
    </row>
    <row r="89" spans="1:15" hidden="1" x14ac:dyDescent="0.15">
      <c r="A89" s="97">
        <v>68</v>
      </c>
      <c r="B89" s="101"/>
      <c r="C89" s="102"/>
      <c r="D89" s="102"/>
      <c r="E89" s="102"/>
      <c r="F89" s="102"/>
      <c r="G89" s="102"/>
      <c r="H89" s="103"/>
      <c r="J89" s="95"/>
      <c r="K89" s="95"/>
      <c r="L89" s="95"/>
      <c r="M89" s="95"/>
      <c r="N89" s="95"/>
      <c r="O89" s="95"/>
    </row>
    <row r="90" spans="1:15" hidden="1" x14ac:dyDescent="0.15">
      <c r="A90" s="97">
        <v>69</v>
      </c>
      <c r="B90" s="101"/>
      <c r="C90" s="102"/>
      <c r="D90" s="102"/>
      <c r="E90" s="102"/>
      <c r="F90" s="102"/>
      <c r="G90" s="102"/>
      <c r="H90" s="103"/>
      <c r="J90" s="95"/>
      <c r="K90" s="95"/>
      <c r="L90" s="95"/>
      <c r="M90" s="95"/>
      <c r="N90" s="95"/>
      <c r="O90" s="95"/>
    </row>
    <row r="91" spans="1:15" hidden="1" x14ac:dyDescent="0.15">
      <c r="A91" s="97">
        <v>70</v>
      </c>
      <c r="B91" s="101"/>
      <c r="C91" s="102"/>
      <c r="D91" s="102"/>
      <c r="E91" s="102"/>
      <c r="F91" s="102"/>
      <c r="G91" s="102"/>
      <c r="H91" s="103"/>
      <c r="J91" s="95"/>
      <c r="K91" s="95"/>
      <c r="L91" s="95"/>
      <c r="M91" s="95"/>
      <c r="N91" s="95"/>
      <c r="O91" s="95"/>
    </row>
    <row r="92" spans="1:15" hidden="1" x14ac:dyDescent="0.15">
      <c r="A92" s="97">
        <v>71</v>
      </c>
      <c r="B92" s="101"/>
      <c r="C92" s="102"/>
      <c r="D92" s="102"/>
      <c r="E92" s="102"/>
      <c r="F92" s="102"/>
      <c r="G92" s="102"/>
      <c r="H92" s="103"/>
      <c r="J92" s="95"/>
      <c r="K92" s="95"/>
      <c r="L92" s="95"/>
      <c r="M92" s="95"/>
      <c r="N92" s="95"/>
      <c r="O92" s="95"/>
    </row>
    <row r="93" spans="1:15" hidden="1" x14ac:dyDescent="0.15">
      <c r="A93" s="97">
        <v>72</v>
      </c>
      <c r="B93" s="101"/>
      <c r="C93" s="102"/>
      <c r="D93" s="102"/>
      <c r="E93" s="102"/>
      <c r="F93" s="102"/>
      <c r="G93" s="102"/>
      <c r="H93" s="103"/>
      <c r="J93" s="95"/>
      <c r="K93" s="95"/>
      <c r="L93" s="95"/>
      <c r="M93" s="95"/>
      <c r="N93" s="95"/>
      <c r="O93" s="95"/>
    </row>
    <row r="94" spans="1:15" hidden="1" x14ac:dyDescent="0.15">
      <c r="A94" s="97">
        <v>73</v>
      </c>
      <c r="B94" s="101"/>
      <c r="C94" s="102"/>
      <c r="D94" s="102"/>
      <c r="E94" s="102"/>
      <c r="F94" s="102"/>
      <c r="G94" s="102"/>
      <c r="H94" s="103"/>
      <c r="J94" s="95"/>
      <c r="K94" s="95"/>
      <c r="L94" s="95"/>
      <c r="M94" s="95"/>
      <c r="N94" s="95"/>
      <c r="O94" s="95"/>
    </row>
    <row r="95" spans="1:15" hidden="1" x14ac:dyDescent="0.15">
      <c r="A95" s="97">
        <v>74</v>
      </c>
      <c r="B95" s="101"/>
      <c r="C95" s="102"/>
      <c r="D95" s="102"/>
      <c r="E95" s="102"/>
      <c r="F95" s="102"/>
      <c r="G95" s="102"/>
      <c r="H95" s="103"/>
      <c r="J95" s="95"/>
      <c r="K95" s="95"/>
      <c r="L95" s="95"/>
      <c r="M95" s="95"/>
      <c r="N95" s="95"/>
      <c r="O95" s="95"/>
    </row>
    <row r="96" spans="1:15" hidden="1" x14ac:dyDescent="0.15">
      <c r="A96" s="97">
        <v>75</v>
      </c>
      <c r="B96" s="101" t="s">
        <v>12</v>
      </c>
      <c r="C96" s="102"/>
      <c r="D96" s="102"/>
      <c r="E96" s="102"/>
      <c r="F96" s="102"/>
      <c r="G96" s="102"/>
      <c r="H96" s="103"/>
      <c r="J96" s="95"/>
      <c r="K96" s="95"/>
      <c r="L96" s="95"/>
      <c r="M96" s="95"/>
      <c r="N96" s="95"/>
      <c r="O96" s="95"/>
    </row>
    <row r="97" spans="1:15" hidden="1" x14ac:dyDescent="0.15">
      <c r="A97" s="97">
        <v>1</v>
      </c>
      <c r="B97" s="101" t="s">
        <v>13</v>
      </c>
      <c r="C97" s="102"/>
      <c r="D97" s="102"/>
      <c r="E97" s="102"/>
      <c r="F97" s="102"/>
      <c r="G97" s="102"/>
      <c r="H97" s="103"/>
      <c r="J97" s="95"/>
      <c r="K97" s="95"/>
      <c r="L97" s="95"/>
      <c r="M97" s="95"/>
      <c r="N97" s="95"/>
      <c r="O97" s="95"/>
    </row>
    <row r="98" spans="1:15" hidden="1" x14ac:dyDescent="0.15">
      <c r="A98" s="97">
        <v>2</v>
      </c>
      <c r="B98" s="101" t="s">
        <v>1</v>
      </c>
      <c r="C98" s="102"/>
      <c r="D98" s="102"/>
      <c r="E98" s="102"/>
      <c r="F98" s="102"/>
      <c r="G98" s="102"/>
      <c r="H98" s="103"/>
      <c r="J98" s="95"/>
      <c r="K98" s="95"/>
      <c r="L98" s="95"/>
      <c r="M98" s="95"/>
      <c r="N98" s="95"/>
      <c r="O98" s="95"/>
    </row>
    <row r="99" spans="1:15" hidden="1" x14ac:dyDescent="0.15">
      <c r="A99" s="97">
        <v>3</v>
      </c>
      <c r="B99" s="101" t="s">
        <v>14</v>
      </c>
      <c r="C99" s="102"/>
      <c r="D99" s="102"/>
      <c r="E99" s="102"/>
      <c r="F99" s="102"/>
      <c r="G99" s="102"/>
      <c r="H99" s="103"/>
      <c r="J99" s="95"/>
      <c r="K99" s="95"/>
      <c r="L99" s="95"/>
      <c r="M99" s="95"/>
      <c r="N99" s="95"/>
      <c r="O99" s="95"/>
    </row>
    <row r="100" spans="1:15" hidden="1" x14ac:dyDescent="0.15">
      <c r="A100" s="97">
        <v>1</v>
      </c>
      <c r="B100" s="101" t="s">
        <v>3</v>
      </c>
      <c r="C100" s="102"/>
      <c r="D100" s="102"/>
      <c r="E100" s="102"/>
      <c r="F100" s="102"/>
      <c r="G100" s="102"/>
      <c r="H100" s="103"/>
      <c r="J100" s="95"/>
      <c r="K100" s="95"/>
      <c r="L100" s="95"/>
      <c r="M100" s="95"/>
      <c r="N100" s="95"/>
      <c r="O100" s="95"/>
    </row>
    <row r="101" spans="1:15" hidden="1" x14ac:dyDescent="0.15">
      <c r="A101" s="97">
        <v>1</v>
      </c>
      <c r="B101" s="101" t="s">
        <v>2</v>
      </c>
      <c r="C101" s="102"/>
      <c r="D101" s="102"/>
      <c r="E101" s="102"/>
      <c r="F101" s="102"/>
      <c r="G101" s="102"/>
      <c r="H101" s="103"/>
      <c r="J101" s="95"/>
      <c r="K101" s="95"/>
      <c r="L101" s="95"/>
      <c r="M101" s="95"/>
      <c r="N101" s="95"/>
      <c r="O101" s="95"/>
    </row>
    <row r="102" spans="1:15" hidden="1" x14ac:dyDescent="0.15">
      <c r="A102" s="97"/>
      <c r="B102" s="104"/>
      <c r="C102" s="105"/>
      <c r="D102" s="105"/>
      <c r="E102" s="105"/>
      <c r="F102" s="105"/>
      <c r="G102" s="105"/>
      <c r="H102" s="106"/>
    </row>
    <row r="103" spans="1:15" ht="18" hidden="1" x14ac:dyDescent="0.2">
      <c r="A103" s="511" t="s">
        <v>33</v>
      </c>
      <c r="B103" s="512"/>
      <c r="C103" s="512"/>
      <c r="D103" s="512"/>
      <c r="E103" s="512"/>
      <c r="F103" s="512"/>
      <c r="G103" s="512"/>
      <c r="H103" s="513"/>
    </row>
    <row r="104" spans="1:15" hidden="1" x14ac:dyDescent="0.15">
      <c r="A104" s="514" t="s">
        <v>0</v>
      </c>
      <c r="B104" s="515"/>
      <c r="C104" s="515"/>
      <c r="D104" s="515"/>
      <c r="E104" s="515"/>
      <c r="F104" s="515"/>
      <c r="G104" s="515"/>
      <c r="H104" s="96"/>
    </row>
    <row r="105" spans="1:15" hidden="1" x14ac:dyDescent="0.15">
      <c r="A105" s="97" t="s">
        <v>4</v>
      </c>
      <c r="B105" s="98" t="s">
        <v>4</v>
      </c>
      <c r="C105" s="99"/>
      <c r="D105" s="99"/>
      <c r="E105" s="99"/>
      <c r="F105" s="99"/>
      <c r="G105" s="99"/>
      <c r="H105" s="100"/>
    </row>
    <row r="106" spans="1:15" hidden="1" x14ac:dyDescent="0.15">
      <c r="A106" s="97">
        <v>18</v>
      </c>
      <c r="B106" s="101" t="s">
        <v>111</v>
      </c>
      <c r="C106" s="102"/>
      <c r="D106" s="102"/>
      <c r="E106" s="102"/>
      <c r="F106" s="102"/>
      <c r="G106" s="102"/>
      <c r="H106" s="103"/>
    </row>
    <row r="107" spans="1:15" hidden="1" x14ac:dyDescent="0.15">
      <c r="A107" s="97">
        <v>25</v>
      </c>
      <c r="B107" s="101" t="s">
        <v>5</v>
      </c>
      <c r="C107" s="102"/>
      <c r="D107" s="102"/>
      <c r="E107" s="102"/>
      <c r="F107" s="102"/>
      <c r="G107" s="102"/>
      <c r="H107" s="103"/>
    </row>
    <row r="108" spans="1:15" hidden="1" x14ac:dyDescent="0.15">
      <c r="A108" s="97">
        <v>30</v>
      </c>
      <c r="B108" s="101" t="s">
        <v>6</v>
      </c>
      <c r="C108" s="102"/>
      <c r="D108" s="102"/>
      <c r="E108" s="102"/>
      <c r="F108" s="102"/>
      <c r="G108" s="102"/>
      <c r="H108" s="103"/>
    </row>
    <row r="109" spans="1:15" hidden="1" x14ac:dyDescent="0.15">
      <c r="A109" s="97">
        <v>35</v>
      </c>
      <c r="B109" s="101" t="s">
        <v>7</v>
      </c>
      <c r="C109" s="102"/>
      <c r="D109" s="102"/>
      <c r="E109" s="102"/>
      <c r="F109" s="102"/>
      <c r="G109" s="102"/>
      <c r="H109" s="103"/>
    </row>
    <row r="110" spans="1:15" hidden="1" x14ac:dyDescent="0.15">
      <c r="A110" s="97">
        <v>40</v>
      </c>
      <c r="B110" s="101" t="s">
        <v>8</v>
      </c>
      <c r="C110" s="102"/>
      <c r="D110" s="102"/>
      <c r="E110" s="102"/>
      <c r="F110" s="102"/>
      <c r="G110" s="102"/>
      <c r="H110" s="103"/>
    </row>
    <row r="111" spans="1:15" hidden="1" x14ac:dyDescent="0.15">
      <c r="A111" s="97">
        <v>45</v>
      </c>
      <c r="B111" s="101" t="s">
        <v>9</v>
      </c>
      <c r="C111" s="102"/>
      <c r="D111" s="102"/>
      <c r="E111" s="102"/>
      <c r="F111" s="102"/>
      <c r="G111" s="102"/>
      <c r="H111" s="103"/>
    </row>
    <row r="112" spans="1:15" hidden="1" x14ac:dyDescent="0.15">
      <c r="A112" s="97">
        <v>50</v>
      </c>
      <c r="B112" s="101" t="s">
        <v>10</v>
      </c>
      <c r="C112" s="102"/>
      <c r="D112" s="102"/>
      <c r="E112" s="102"/>
      <c r="F112" s="102"/>
      <c r="G112" s="102"/>
      <c r="H112" s="103"/>
    </row>
    <row r="113" spans="1:8" hidden="1" x14ac:dyDescent="0.15">
      <c r="A113" s="97">
        <v>55</v>
      </c>
      <c r="B113" s="101" t="s">
        <v>11</v>
      </c>
      <c r="C113" s="102"/>
      <c r="D113" s="102"/>
      <c r="E113" s="102"/>
      <c r="F113" s="102"/>
      <c r="G113" s="102"/>
      <c r="H113" s="103"/>
    </row>
    <row r="114" spans="1:8" hidden="1" x14ac:dyDescent="0.15">
      <c r="A114" s="97">
        <v>60</v>
      </c>
      <c r="B114" s="101"/>
      <c r="C114" s="102"/>
      <c r="D114" s="102"/>
      <c r="E114" s="102"/>
      <c r="F114" s="102"/>
      <c r="G114" s="102"/>
      <c r="H114" s="103"/>
    </row>
    <row r="115" spans="1:8" hidden="1" x14ac:dyDescent="0.15">
      <c r="A115" s="97">
        <v>61</v>
      </c>
      <c r="B115" s="101"/>
      <c r="C115" s="102"/>
      <c r="D115" s="102"/>
      <c r="E115" s="102"/>
      <c r="F115" s="102"/>
      <c r="G115" s="102"/>
      <c r="H115" s="103"/>
    </row>
    <row r="116" spans="1:8" hidden="1" x14ac:dyDescent="0.15">
      <c r="A116" s="97">
        <v>62</v>
      </c>
      <c r="B116" s="101"/>
      <c r="C116" s="102"/>
      <c r="D116" s="102"/>
      <c r="E116" s="102"/>
      <c r="F116" s="102"/>
      <c r="G116" s="102"/>
      <c r="H116" s="103"/>
    </row>
    <row r="117" spans="1:8" hidden="1" x14ac:dyDescent="0.15">
      <c r="A117" s="97">
        <v>63</v>
      </c>
      <c r="B117" s="101"/>
      <c r="C117" s="102"/>
      <c r="D117" s="102"/>
      <c r="E117" s="102"/>
      <c r="F117" s="102"/>
      <c r="G117" s="102"/>
      <c r="H117" s="103"/>
    </row>
    <row r="118" spans="1:8" hidden="1" x14ac:dyDescent="0.15">
      <c r="A118" s="97">
        <v>64</v>
      </c>
      <c r="B118" s="101"/>
      <c r="C118" s="102"/>
      <c r="D118" s="102"/>
      <c r="E118" s="102"/>
      <c r="F118" s="102"/>
      <c r="G118" s="102"/>
      <c r="H118" s="103"/>
    </row>
    <row r="119" spans="1:8" hidden="1" x14ac:dyDescent="0.15">
      <c r="A119" s="97">
        <v>65</v>
      </c>
      <c r="B119" s="101"/>
      <c r="C119" s="102"/>
      <c r="D119" s="102"/>
      <c r="E119" s="102"/>
      <c r="F119" s="102"/>
      <c r="G119" s="102"/>
      <c r="H119" s="103"/>
    </row>
    <row r="120" spans="1:8" hidden="1" x14ac:dyDescent="0.15">
      <c r="A120" s="97">
        <v>66</v>
      </c>
      <c r="B120" s="101"/>
      <c r="C120" s="102"/>
      <c r="D120" s="102"/>
      <c r="E120" s="102"/>
      <c r="F120" s="102"/>
      <c r="G120" s="102"/>
      <c r="H120" s="103"/>
    </row>
    <row r="121" spans="1:8" hidden="1" x14ac:dyDescent="0.15">
      <c r="A121" s="97">
        <v>67</v>
      </c>
      <c r="B121" s="101"/>
      <c r="C121" s="102"/>
      <c r="D121" s="102"/>
      <c r="E121" s="102"/>
      <c r="F121" s="102"/>
      <c r="G121" s="102"/>
      <c r="H121" s="103"/>
    </row>
    <row r="122" spans="1:8" hidden="1" x14ac:dyDescent="0.15">
      <c r="A122" s="97">
        <v>68</v>
      </c>
      <c r="B122" s="101"/>
      <c r="C122" s="102"/>
      <c r="D122" s="102"/>
      <c r="E122" s="102"/>
      <c r="F122" s="102"/>
      <c r="G122" s="102"/>
      <c r="H122" s="103"/>
    </row>
    <row r="123" spans="1:8" hidden="1" x14ac:dyDescent="0.15">
      <c r="A123" s="97">
        <v>69</v>
      </c>
      <c r="B123" s="101"/>
      <c r="C123" s="102"/>
      <c r="D123" s="102"/>
      <c r="E123" s="102"/>
      <c r="F123" s="102"/>
      <c r="G123" s="102"/>
      <c r="H123" s="103"/>
    </row>
    <row r="124" spans="1:8" hidden="1" x14ac:dyDescent="0.15">
      <c r="A124" s="97">
        <v>70</v>
      </c>
      <c r="B124" s="101"/>
      <c r="C124" s="102"/>
      <c r="D124" s="102"/>
      <c r="E124" s="102"/>
      <c r="F124" s="102"/>
      <c r="G124" s="102"/>
      <c r="H124" s="103"/>
    </row>
    <row r="125" spans="1:8" hidden="1" x14ac:dyDescent="0.15">
      <c r="A125" s="97">
        <v>71</v>
      </c>
      <c r="B125" s="101"/>
      <c r="C125" s="102"/>
      <c r="D125" s="102"/>
      <c r="E125" s="102"/>
      <c r="F125" s="102"/>
      <c r="G125" s="102"/>
      <c r="H125" s="103"/>
    </row>
    <row r="126" spans="1:8" hidden="1" x14ac:dyDescent="0.15">
      <c r="A126" s="97">
        <v>72</v>
      </c>
      <c r="B126" s="101"/>
      <c r="C126" s="102"/>
      <c r="D126" s="102"/>
      <c r="E126" s="102"/>
      <c r="F126" s="102"/>
      <c r="G126" s="102"/>
      <c r="H126" s="103"/>
    </row>
    <row r="127" spans="1:8" hidden="1" x14ac:dyDescent="0.15">
      <c r="A127" s="97">
        <v>73</v>
      </c>
      <c r="B127" s="101"/>
      <c r="C127" s="102"/>
      <c r="D127" s="102"/>
      <c r="E127" s="102"/>
      <c r="F127" s="102"/>
      <c r="G127" s="102"/>
      <c r="H127" s="103"/>
    </row>
    <row r="128" spans="1:8" hidden="1" x14ac:dyDescent="0.15">
      <c r="A128" s="97">
        <v>74</v>
      </c>
      <c r="B128" s="101"/>
      <c r="C128" s="102"/>
      <c r="D128" s="102"/>
      <c r="E128" s="102"/>
      <c r="F128" s="102"/>
      <c r="G128" s="102"/>
      <c r="H128" s="103"/>
    </row>
    <row r="129" spans="1:15" hidden="1" x14ac:dyDescent="0.15">
      <c r="A129" s="97">
        <v>75</v>
      </c>
      <c r="B129" s="101" t="s">
        <v>12</v>
      </c>
      <c r="C129" s="102"/>
      <c r="D129" s="102"/>
      <c r="E129" s="102"/>
      <c r="F129" s="102"/>
      <c r="G129" s="102"/>
      <c r="H129" s="103"/>
    </row>
    <row r="130" spans="1:15" hidden="1" x14ac:dyDescent="0.15">
      <c r="A130" s="97">
        <v>1</v>
      </c>
      <c r="B130" s="101" t="s">
        <v>13</v>
      </c>
      <c r="C130" s="102"/>
      <c r="D130" s="102"/>
      <c r="E130" s="102"/>
      <c r="F130" s="102"/>
      <c r="G130" s="102"/>
      <c r="H130" s="103"/>
    </row>
    <row r="131" spans="1:15" hidden="1" x14ac:dyDescent="0.15">
      <c r="A131" s="97">
        <v>2</v>
      </c>
      <c r="B131" s="101" t="s">
        <v>1</v>
      </c>
      <c r="C131" s="102"/>
      <c r="D131" s="102"/>
      <c r="E131" s="102"/>
      <c r="F131" s="102"/>
      <c r="G131" s="102"/>
      <c r="H131" s="103"/>
    </row>
    <row r="132" spans="1:15" hidden="1" x14ac:dyDescent="0.15">
      <c r="A132" s="97">
        <v>3</v>
      </c>
      <c r="B132" s="101" t="s">
        <v>14</v>
      </c>
      <c r="C132" s="102"/>
      <c r="D132" s="102"/>
      <c r="E132" s="102"/>
      <c r="F132" s="102"/>
      <c r="G132" s="102"/>
      <c r="H132" s="103"/>
    </row>
    <row r="133" spans="1:15" hidden="1" x14ac:dyDescent="0.15">
      <c r="A133" s="97">
        <v>1</v>
      </c>
      <c r="B133" s="101" t="s">
        <v>3</v>
      </c>
      <c r="C133" s="102"/>
      <c r="D133" s="102"/>
      <c r="E133" s="102"/>
      <c r="F133" s="102"/>
      <c r="G133" s="102"/>
      <c r="H133" s="103"/>
    </row>
    <row r="134" spans="1:15" ht="14" hidden="1" thickBot="1" x14ac:dyDescent="0.2">
      <c r="A134" s="107">
        <v>1</v>
      </c>
      <c r="B134" s="108" t="s">
        <v>2</v>
      </c>
      <c r="C134" s="109"/>
      <c r="D134" s="109"/>
      <c r="E134" s="109"/>
      <c r="F134" s="109"/>
      <c r="G134" s="109"/>
      <c r="H134" s="110"/>
    </row>
    <row r="135" spans="1:15" ht="14" hidden="1" thickBot="1" x14ac:dyDescent="0.2"/>
    <row r="136" spans="1:15" ht="18" hidden="1" x14ac:dyDescent="0.2">
      <c r="A136" s="505" t="s">
        <v>122</v>
      </c>
      <c r="B136" s="506"/>
      <c r="C136" s="506"/>
      <c r="D136" s="506"/>
      <c r="E136" s="506"/>
      <c r="F136" s="506"/>
      <c r="G136" s="506"/>
      <c r="H136" s="507"/>
    </row>
    <row r="137" spans="1:15" ht="18" hidden="1" x14ac:dyDescent="0.2">
      <c r="A137" s="501" t="s">
        <v>27</v>
      </c>
      <c r="B137" s="502"/>
      <c r="C137" s="502"/>
      <c r="D137" s="502"/>
      <c r="E137" s="502"/>
      <c r="F137" s="502"/>
      <c r="G137" s="502"/>
      <c r="H137" s="503"/>
    </row>
    <row r="138" spans="1:15" hidden="1" x14ac:dyDescent="0.15">
      <c r="A138" s="504" t="s">
        <v>0</v>
      </c>
      <c r="B138" s="498"/>
      <c r="C138" s="498"/>
      <c r="D138" s="498"/>
      <c r="E138" s="498"/>
      <c r="F138" s="498"/>
      <c r="G138" s="498"/>
      <c r="H138" s="74"/>
    </row>
    <row r="139" spans="1:15" hidden="1" x14ac:dyDescent="0.15">
      <c r="A139" s="75" t="s">
        <v>4</v>
      </c>
      <c r="B139" s="76" t="s">
        <v>4</v>
      </c>
      <c r="C139" s="99"/>
      <c r="D139" s="73" t="s">
        <v>36</v>
      </c>
      <c r="E139" s="73" t="s">
        <v>37</v>
      </c>
      <c r="F139" s="73" t="s">
        <v>38</v>
      </c>
      <c r="G139" s="73" t="s">
        <v>39</v>
      </c>
      <c r="H139" s="86" t="s">
        <v>40</v>
      </c>
    </row>
    <row r="140" spans="1:15" ht="14" hidden="1" x14ac:dyDescent="0.15">
      <c r="A140" s="75">
        <v>18</v>
      </c>
      <c r="B140" s="77" t="s">
        <v>111</v>
      </c>
      <c r="C140" s="102"/>
      <c r="D140" s="178"/>
      <c r="E140" s="397">
        <v>2433</v>
      </c>
      <c r="F140" s="399">
        <v>1730</v>
      </c>
      <c r="G140" s="399">
        <v>1226</v>
      </c>
      <c r="H140" s="399">
        <v>931</v>
      </c>
      <c r="J140" s="95"/>
      <c r="K140" s="95"/>
      <c r="L140" s="95"/>
      <c r="M140" s="95"/>
      <c r="N140" s="95"/>
      <c r="O140" s="95"/>
    </row>
    <row r="141" spans="1:15" ht="14" hidden="1" x14ac:dyDescent="0.15">
      <c r="A141" s="75">
        <v>25</v>
      </c>
      <c r="B141" s="77" t="s">
        <v>5</v>
      </c>
      <c r="C141" s="102"/>
      <c r="D141" s="178"/>
      <c r="E141" s="397">
        <v>2696</v>
      </c>
      <c r="F141" s="399">
        <v>1916</v>
      </c>
      <c r="G141" s="399">
        <v>1358</v>
      </c>
      <c r="H141" s="399">
        <v>1035</v>
      </c>
      <c r="J141" s="95"/>
      <c r="K141" s="95"/>
      <c r="L141" s="95"/>
      <c r="M141" s="95"/>
      <c r="N141" s="95"/>
      <c r="O141" s="95"/>
    </row>
    <row r="142" spans="1:15" ht="14" hidden="1" x14ac:dyDescent="0.15">
      <c r="A142" s="75">
        <v>30</v>
      </c>
      <c r="B142" s="77" t="s">
        <v>6</v>
      </c>
      <c r="C142" s="102"/>
      <c r="D142" s="178"/>
      <c r="E142" s="397">
        <v>3023</v>
      </c>
      <c r="F142" s="399">
        <v>2149</v>
      </c>
      <c r="G142" s="399">
        <v>1644</v>
      </c>
      <c r="H142" s="399">
        <v>1254</v>
      </c>
      <c r="J142" s="95"/>
      <c r="K142" s="95"/>
      <c r="L142" s="95"/>
      <c r="M142" s="95"/>
      <c r="N142" s="95"/>
      <c r="O142" s="95"/>
    </row>
    <row r="143" spans="1:15" ht="14" hidden="1" x14ac:dyDescent="0.15">
      <c r="A143" s="75">
        <v>35</v>
      </c>
      <c r="B143" s="77" t="s">
        <v>7</v>
      </c>
      <c r="C143" s="102"/>
      <c r="D143" s="178"/>
      <c r="E143" s="397">
        <v>3384</v>
      </c>
      <c r="F143" s="399">
        <v>2406</v>
      </c>
      <c r="G143" s="399">
        <v>1841</v>
      </c>
      <c r="H143" s="399">
        <v>1406</v>
      </c>
      <c r="J143" s="95"/>
      <c r="K143" s="95"/>
      <c r="L143" s="95"/>
      <c r="M143" s="95"/>
      <c r="N143" s="95"/>
      <c r="O143" s="95"/>
    </row>
    <row r="144" spans="1:15" ht="14" hidden="1" x14ac:dyDescent="0.15">
      <c r="A144" s="75">
        <v>40</v>
      </c>
      <c r="B144" s="77" t="s">
        <v>8</v>
      </c>
      <c r="C144" s="102"/>
      <c r="D144" s="178"/>
      <c r="E144" s="397">
        <v>3763</v>
      </c>
      <c r="F144" s="399">
        <v>2675</v>
      </c>
      <c r="G144" s="399">
        <v>2030</v>
      </c>
      <c r="H144" s="399">
        <v>1549</v>
      </c>
      <c r="J144" s="95"/>
      <c r="K144" s="95"/>
      <c r="L144" s="95"/>
      <c r="M144" s="95"/>
      <c r="N144" s="95"/>
      <c r="O144" s="95"/>
    </row>
    <row r="145" spans="1:15" ht="14" hidden="1" x14ac:dyDescent="0.15">
      <c r="A145" s="75">
        <v>45</v>
      </c>
      <c r="B145" s="77" t="s">
        <v>9</v>
      </c>
      <c r="C145" s="102"/>
      <c r="D145" s="178"/>
      <c r="E145" s="397">
        <v>4208</v>
      </c>
      <c r="F145" s="399">
        <v>2992</v>
      </c>
      <c r="G145" s="399">
        <v>2268</v>
      </c>
      <c r="H145" s="399">
        <v>1732</v>
      </c>
      <c r="J145" s="95"/>
      <c r="K145" s="95"/>
      <c r="L145" s="95"/>
      <c r="M145" s="95"/>
      <c r="N145" s="95"/>
      <c r="O145" s="95"/>
    </row>
    <row r="146" spans="1:15" ht="14" hidden="1" x14ac:dyDescent="0.15">
      <c r="A146" s="75">
        <v>50</v>
      </c>
      <c r="B146" s="77" t="s">
        <v>10</v>
      </c>
      <c r="C146" s="102"/>
      <c r="D146" s="178"/>
      <c r="E146" s="397">
        <v>5523</v>
      </c>
      <c r="F146" s="399">
        <v>3926</v>
      </c>
      <c r="G146" s="399">
        <v>3238</v>
      </c>
      <c r="H146" s="399">
        <v>2475</v>
      </c>
      <c r="J146" s="95"/>
      <c r="K146" s="95"/>
      <c r="L146" s="95"/>
      <c r="M146" s="95"/>
      <c r="N146" s="95"/>
      <c r="O146" s="95"/>
    </row>
    <row r="147" spans="1:15" ht="14" hidden="1" x14ac:dyDescent="0.15">
      <c r="A147" s="75">
        <v>55</v>
      </c>
      <c r="B147" s="77" t="s">
        <v>11</v>
      </c>
      <c r="C147" s="102"/>
      <c r="D147" s="178"/>
      <c r="E147" s="397">
        <v>5878</v>
      </c>
      <c r="F147" s="399">
        <v>4178</v>
      </c>
      <c r="G147" s="399">
        <v>3444</v>
      </c>
      <c r="H147" s="399">
        <v>2635</v>
      </c>
      <c r="J147" s="95"/>
      <c r="K147" s="95"/>
      <c r="L147" s="95"/>
      <c r="M147" s="95"/>
      <c r="N147" s="95"/>
      <c r="O147" s="95"/>
    </row>
    <row r="148" spans="1:15" ht="14" hidden="1" x14ac:dyDescent="0.15">
      <c r="A148" s="75">
        <v>60</v>
      </c>
      <c r="B148" s="77"/>
      <c r="C148" s="102"/>
      <c r="D148" s="178"/>
      <c r="E148" s="397">
        <v>6687</v>
      </c>
      <c r="F148" s="399">
        <v>4753</v>
      </c>
      <c r="G148" s="399">
        <v>4097</v>
      </c>
      <c r="H148" s="399">
        <v>3289</v>
      </c>
      <c r="J148" s="95"/>
      <c r="K148" s="95"/>
      <c r="L148" s="95"/>
      <c r="M148" s="95"/>
      <c r="N148" s="95"/>
      <c r="O148" s="95"/>
    </row>
    <row r="149" spans="1:15" ht="14" hidden="1" x14ac:dyDescent="0.15">
      <c r="A149" s="75">
        <v>61</v>
      </c>
      <c r="B149" s="77"/>
      <c r="C149" s="102"/>
      <c r="D149" s="178"/>
      <c r="E149" s="397">
        <v>7183</v>
      </c>
      <c r="F149" s="399">
        <v>5106</v>
      </c>
      <c r="G149" s="399">
        <v>4401</v>
      </c>
      <c r="H149" s="399">
        <v>3532</v>
      </c>
      <c r="J149" s="95"/>
      <c r="K149" s="95"/>
      <c r="L149" s="95"/>
      <c r="M149" s="95"/>
      <c r="N149" s="95"/>
      <c r="O149" s="95"/>
    </row>
    <row r="150" spans="1:15" ht="14" hidden="1" x14ac:dyDescent="0.15">
      <c r="A150" s="75">
        <v>62</v>
      </c>
      <c r="B150" s="77"/>
      <c r="C150" s="102"/>
      <c r="D150" s="178"/>
      <c r="E150" s="397">
        <v>7867</v>
      </c>
      <c r="F150" s="399">
        <v>5592</v>
      </c>
      <c r="G150" s="399">
        <v>4819</v>
      </c>
      <c r="H150" s="399">
        <v>3870</v>
      </c>
      <c r="J150" s="95"/>
      <c r="K150" s="95"/>
      <c r="L150" s="95"/>
      <c r="M150" s="95"/>
      <c r="N150" s="95"/>
      <c r="O150" s="95"/>
    </row>
    <row r="151" spans="1:15" ht="14" hidden="1" x14ac:dyDescent="0.15">
      <c r="A151" s="75">
        <v>63</v>
      </c>
      <c r="B151" s="77"/>
      <c r="C151" s="102"/>
      <c r="D151" s="178"/>
      <c r="E151" s="397">
        <v>8361</v>
      </c>
      <c r="F151" s="399">
        <v>5944</v>
      </c>
      <c r="G151" s="399">
        <v>5122</v>
      </c>
      <c r="H151" s="399">
        <v>4115</v>
      </c>
      <c r="J151" s="95"/>
      <c r="K151" s="95"/>
      <c r="L151" s="95"/>
      <c r="M151" s="95"/>
      <c r="N151" s="95"/>
      <c r="O151" s="95"/>
    </row>
    <row r="152" spans="1:15" ht="14" hidden="1" x14ac:dyDescent="0.15">
      <c r="A152" s="75">
        <v>64</v>
      </c>
      <c r="B152" s="77"/>
      <c r="C152" s="102"/>
      <c r="D152" s="178"/>
      <c r="E152" s="397">
        <v>9045</v>
      </c>
      <c r="F152" s="399">
        <v>6430</v>
      </c>
      <c r="G152" s="399">
        <v>5542</v>
      </c>
      <c r="H152" s="399">
        <v>4451</v>
      </c>
      <c r="J152" s="95"/>
      <c r="K152" s="95"/>
      <c r="L152" s="95"/>
      <c r="M152" s="95"/>
      <c r="N152" s="95"/>
      <c r="O152" s="95"/>
    </row>
    <row r="153" spans="1:15" ht="14" hidden="1" x14ac:dyDescent="0.15">
      <c r="A153" s="75">
        <v>65</v>
      </c>
      <c r="B153" s="77"/>
      <c r="C153" s="102"/>
      <c r="D153" s="178"/>
      <c r="E153" s="397">
        <v>11436</v>
      </c>
      <c r="F153" s="399">
        <v>8130</v>
      </c>
      <c r="G153" s="399">
        <v>7388</v>
      </c>
      <c r="H153" s="399">
        <v>6277</v>
      </c>
      <c r="J153" s="95"/>
      <c r="K153" s="95"/>
      <c r="L153" s="95"/>
      <c r="M153" s="95"/>
      <c r="N153" s="95"/>
      <c r="O153" s="95"/>
    </row>
    <row r="154" spans="1:15" ht="14" hidden="1" x14ac:dyDescent="0.15">
      <c r="A154" s="75">
        <v>66</v>
      </c>
      <c r="B154" s="77"/>
      <c r="C154" s="102"/>
      <c r="D154" s="178"/>
      <c r="E154" s="397">
        <v>13290</v>
      </c>
      <c r="F154" s="399">
        <v>9447</v>
      </c>
      <c r="G154" s="399">
        <v>8587</v>
      </c>
      <c r="H154" s="399">
        <v>7293</v>
      </c>
      <c r="J154" s="95"/>
      <c r="K154" s="95"/>
      <c r="L154" s="95"/>
      <c r="M154" s="95"/>
      <c r="N154" s="95"/>
      <c r="O154" s="95"/>
    </row>
    <row r="155" spans="1:15" ht="14" hidden="1" x14ac:dyDescent="0.15">
      <c r="A155" s="75">
        <v>67</v>
      </c>
      <c r="B155" s="77"/>
      <c r="C155" s="102"/>
      <c r="D155" s="178"/>
      <c r="E155" s="397">
        <v>14514</v>
      </c>
      <c r="F155" s="399">
        <v>10317</v>
      </c>
      <c r="G155" s="399">
        <v>9379</v>
      </c>
      <c r="H155" s="399">
        <v>7963</v>
      </c>
      <c r="J155" s="95"/>
      <c r="K155" s="95"/>
      <c r="L155" s="95"/>
      <c r="M155" s="95"/>
      <c r="N155" s="95"/>
      <c r="O155" s="95"/>
    </row>
    <row r="156" spans="1:15" ht="14" hidden="1" x14ac:dyDescent="0.15">
      <c r="A156" s="75">
        <v>68</v>
      </c>
      <c r="B156" s="77"/>
      <c r="C156" s="102"/>
      <c r="D156" s="178"/>
      <c r="E156" s="397">
        <v>16073</v>
      </c>
      <c r="F156" s="399">
        <v>11426</v>
      </c>
      <c r="G156" s="399">
        <v>10388</v>
      </c>
      <c r="H156" s="399">
        <v>8818</v>
      </c>
      <c r="J156" s="95"/>
      <c r="K156" s="95"/>
      <c r="L156" s="95"/>
      <c r="M156" s="95"/>
      <c r="N156" s="95"/>
      <c r="O156" s="95"/>
    </row>
    <row r="157" spans="1:15" ht="14" hidden="1" x14ac:dyDescent="0.15">
      <c r="A157" s="75">
        <v>69</v>
      </c>
      <c r="B157" s="77"/>
      <c r="C157" s="102"/>
      <c r="D157" s="178"/>
      <c r="E157" s="397">
        <v>17685</v>
      </c>
      <c r="F157" s="399">
        <v>12571</v>
      </c>
      <c r="G157" s="399">
        <v>11426</v>
      </c>
      <c r="H157" s="399">
        <v>9704</v>
      </c>
      <c r="J157" s="95"/>
      <c r="K157" s="95"/>
      <c r="L157" s="95"/>
      <c r="M157" s="95"/>
      <c r="N157" s="95"/>
      <c r="O157" s="95"/>
    </row>
    <row r="158" spans="1:15" ht="14" hidden="1" x14ac:dyDescent="0.15">
      <c r="A158" s="75">
        <v>70</v>
      </c>
      <c r="B158" s="77"/>
      <c r="C158" s="102"/>
      <c r="D158" s="178"/>
      <c r="E158" s="397">
        <v>20811</v>
      </c>
      <c r="F158" s="399">
        <v>14793</v>
      </c>
      <c r="G158" s="399">
        <v>13314</v>
      </c>
      <c r="H158" s="399">
        <v>11411</v>
      </c>
      <c r="J158" s="95"/>
      <c r="K158" s="95"/>
      <c r="L158" s="95"/>
      <c r="M158" s="95"/>
      <c r="N158" s="95"/>
      <c r="O158" s="95"/>
    </row>
    <row r="159" spans="1:15" ht="14" hidden="1" x14ac:dyDescent="0.15">
      <c r="A159" s="75">
        <v>71</v>
      </c>
      <c r="B159" s="77"/>
      <c r="C159" s="102"/>
      <c r="D159" s="178"/>
      <c r="E159" s="397">
        <v>21632</v>
      </c>
      <c r="F159" s="399">
        <v>15378</v>
      </c>
      <c r="G159" s="399">
        <v>13835</v>
      </c>
      <c r="H159" s="399">
        <v>11859</v>
      </c>
      <c r="J159" s="95"/>
      <c r="K159" s="95"/>
      <c r="L159" s="95"/>
      <c r="M159" s="95"/>
      <c r="N159" s="95"/>
      <c r="O159" s="95"/>
    </row>
    <row r="160" spans="1:15" ht="14" hidden="1" x14ac:dyDescent="0.15">
      <c r="A160" s="75">
        <v>72</v>
      </c>
      <c r="B160" s="77"/>
      <c r="C160" s="102"/>
      <c r="D160" s="178"/>
      <c r="E160" s="397">
        <v>22243</v>
      </c>
      <c r="F160" s="399">
        <v>15811</v>
      </c>
      <c r="G160" s="399">
        <v>14229</v>
      </c>
      <c r="H160" s="399">
        <v>12196</v>
      </c>
      <c r="J160" s="95"/>
      <c r="K160" s="95"/>
      <c r="L160" s="95"/>
      <c r="M160" s="95"/>
      <c r="N160" s="95"/>
      <c r="O160" s="95"/>
    </row>
    <row r="161" spans="1:15" ht="14" hidden="1" x14ac:dyDescent="0.15">
      <c r="A161" s="75">
        <v>73</v>
      </c>
      <c r="B161" s="77"/>
      <c r="C161" s="102"/>
      <c r="D161" s="178"/>
      <c r="E161" s="397">
        <v>23062</v>
      </c>
      <c r="F161" s="399">
        <v>16394</v>
      </c>
      <c r="G161" s="399">
        <v>14750</v>
      </c>
      <c r="H161" s="399">
        <v>12646</v>
      </c>
      <c r="J161" s="95"/>
      <c r="K161" s="95"/>
      <c r="L161" s="95"/>
      <c r="M161" s="95"/>
      <c r="N161" s="95"/>
      <c r="O161" s="95"/>
    </row>
    <row r="162" spans="1:15" ht="14" hidden="1" x14ac:dyDescent="0.15">
      <c r="A162" s="75">
        <v>74</v>
      </c>
      <c r="B162" s="77"/>
      <c r="C162" s="102"/>
      <c r="D162" s="178"/>
      <c r="E162" s="397">
        <v>23465</v>
      </c>
      <c r="F162" s="399">
        <v>16680</v>
      </c>
      <c r="G162" s="399">
        <v>15011</v>
      </c>
      <c r="H162" s="399">
        <v>12869</v>
      </c>
      <c r="J162" s="95"/>
      <c r="K162" s="95"/>
      <c r="L162" s="95"/>
      <c r="M162" s="95"/>
      <c r="N162" s="95"/>
      <c r="O162" s="95"/>
    </row>
    <row r="163" spans="1:15" ht="14" hidden="1" x14ac:dyDescent="0.15">
      <c r="A163" s="75">
        <v>75</v>
      </c>
      <c r="B163" s="77" t="s">
        <v>12</v>
      </c>
      <c r="C163" s="102"/>
      <c r="D163" s="178"/>
      <c r="E163" s="397">
        <v>24490</v>
      </c>
      <c r="F163" s="399">
        <v>17409</v>
      </c>
      <c r="G163" s="399">
        <v>15664</v>
      </c>
      <c r="H163" s="399">
        <v>13428</v>
      </c>
      <c r="J163" s="95"/>
      <c r="K163" s="95"/>
      <c r="L163" s="95"/>
      <c r="M163" s="95"/>
      <c r="N163" s="95"/>
      <c r="O163" s="95"/>
    </row>
    <row r="164" spans="1:15" ht="14" hidden="1" x14ac:dyDescent="0.15">
      <c r="A164" s="75">
        <v>1</v>
      </c>
      <c r="B164" s="77" t="s">
        <v>13</v>
      </c>
      <c r="C164" s="102"/>
      <c r="D164" s="176"/>
      <c r="E164" s="398">
        <v>990</v>
      </c>
      <c r="F164" s="400">
        <v>704</v>
      </c>
      <c r="G164" s="400">
        <v>593</v>
      </c>
      <c r="H164" s="400">
        <v>439</v>
      </c>
      <c r="J164" s="95"/>
      <c r="K164" s="95"/>
      <c r="L164" s="95"/>
      <c r="M164" s="95"/>
      <c r="N164" s="95"/>
      <c r="O164" s="95"/>
    </row>
    <row r="165" spans="1:15" ht="14" hidden="1" x14ac:dyDescent="0.15">
      <c r="A165" s="75">
        <v>2</v>
      </c>
      <c r="B165" s="77" t="s">
        <v>1</v>
      </c>
      <c r="C165" s="102"/>
      <c r="D165" s="177"/>
      <c r="E165" s="397">
        <v>1571</v>
      </c>
      <c r="F165" s="399">
        <v>1117</v>
      </c>
      <c r="G165" s="399">
        <v>943</v>
      </c>
      <c r="H165" s="399">
        <v>696</v>
      </c>
      <c r="J165" s="95"/>
      <c r="K165" s="95"/>
      <c r="L165" s="95"/>
      <c r="M165" s="95"/>
      <c r="N165" s="95"/>
      <c r="O165" s="95"/>
    </row>
    <row r="166" spans="1:15" ht="14" hidden="1" x14ac:dyDescent="0.15">
      <c r="A166" s="75">
        <v>3</v>
      </c>
      <c r="B166" s="77" t="s">
        <v>14</v>
      </c>
      <c r="C166" s="102"/>
      <c r="D166" s="177"/>
      <c r="E166" s="397">
        <v>2304</v>
      </c>
      <c r="F166" s="399">
        <v>1637</v>
      </c>
      <c r="G166" s="399">
        <v>1383</v>
      </c>
      <c r="H166" s="399">
        <v>1021</v>
      </c>
      <c r="J166" s="95"/>
      <c r="K166" s="95"/>
      <c r="L166" s="95"/>
      <c r="M166" s="95"/>
      <c r="N166" s="95"/>
      <c r="O166" s="95"/>
    </row>
    <row r="167" spans="1:15" hidden="1" x14ac:dyDescent="0.15">
      <c r="A167" s="75">
        <v>1</v>
      </c>
      <c r="B167" s="77" t="s">
        <v>3</v>
      </c>
      <c r="C167" s="102"/>
      <c r="D167" s="78">
        <v>0</v>
      </c>
      <c r="E167" s="78">
        <v>0</v>
      </c>
      <c r="F167" s="78">
        <v>225</v>
      </c>
      <c r="G167" s="78">
        <v>225</v>
      </c>
      <c r="H167" s="79">
        <v>225</v>
      </c>
      <c r="J167" s="95"/>
      <c r="K167" s="95"/>
      <c r="L167" s="95"/>
      <c r="M167" s="95"/>
      <c r="N167" s="95"/>
      <c r="O167" s="95"/>
    </row>
    <row r="168" spans="1:15" hidden="1" x14ac:dyDescent="0.15">
      <c r="A168" s="75">
        <v>1</v>
      </c>
      <c r="B168" s="77" t="s">
        <v>2</v>
      </c>
      <c r="C168" s="102"/>
      <c r="D168" s="78">
        <v>0</v>
      </c>
      <c r="E168" s="78">
        <v>0</v>
      </c>
      <c r="F168" s="78">
        <v>0</v>
      </c>
      <c r="G168" s="78">
        <v>0</v>
      </c>
      <c r="H168" s="79">
        <v>0</v>
      </c>
      <c r="J168" s="95"/>
      <c r="K168" s="95"/>
      <c r="L168" s="95"/>
      <c r="M168" s="95"/>
      <c r="N168" s="95"/>
      <c r="O168" s="95"/>
    </row>
    <row r="169" spans="1:15" hidden="1" x14ac:dyDescent="0.15">
      <c r="A169" s="75"/>
      <c r="H169" s="81"/>
    </row>
    <row r="170" spans="1:15" ht="18" hidden="1" x14ac:dyDescent="0.2">
      <c r="A170" s="501" t="s">
        <v>33</v>
      </c>
      <c r="B170" s="502"/>
      <c r="C170" s="502"/>
      <c r="D170" s="502"/>
      <c r="E170" s="502"/>
      <c r="F170" s="502"/>
      <c r="G170" s="502"/>
      <c r="H170" s="503"/>
    </row>
    <row r="171" spans="1:15" hidden="1" x14ac:dyDescent="0.15">
      <c r="A171" s="504" t="s">
        <v>0</v>
      </c>
      <c r="B171" s="498"/>
      <c r="C171" s="498"/>
      <c r="D171" s="498"/>
      <c r="E171" s="498"/>
      <c r="F171" s="498"/>
      <c r="G171" s="498"/>
      <c r="H171" s="74"/>
    </row>
    <row r="172" spans="1:15" hidden="1" x14ac:dyDescent="0.15">
      <c r="A172" s="75" t="s">
        <v>4</v>
      </c>
      <c r="B172" s="76" t="s">
        <v>4</v>
      </c>
      <c r="C172" s="99"/>
      <c r="D172" s="73" t="s">
        <v>36</v>
      </c>
      <c r="E172" s="73" t="s">
        <v>37</v>
      </c>
      <c r="F172" s="73" t="s">
        <v>38</v>
      </c>
      <c r="G172" s="73" t="s">
        <v>39</v>
      </c>
      <c r="H172" s="86" t="s">
        <v>40</v>
      </c>
    </row>
    <row r="173" spans="1:15" ht="14" hidden="1" x14ac:dyDescent="0.15">
      <c r="A173" s="75">
        <v>18</v>
      </c>
      <c r="B173" s="77" t="s">
        <v>111</v>
      </c>
      <c r="C173" s="102"/>
      <c r="D173" s="181"/>
      <c r="E173" s="265">
        <f t="shared" ref="E173:H173" si="1">E140*$L$2</f>
        <v>1289.49</v>
      </c>
      <c r="F173" s="265">
        <f t="shared" si="1"/>
        <v>916.90000000000009</v>
      </c>
      <c r="G173" s="265">
        <f t="shared" si="1"/>
        <v>649.78000000000009</v>
      </c>
      <c r="H173" s="265">
        <f t="shared" si="1"/>
        <v>493.43</v>
      </c>
    </row>
    <row r="174" spans="1:15" ht="14" hidden="1" x14ac:dyDescent="0.15">
      <c r="A174" s="75">
        <v>25</v>
      </c>
      <c r="B174" s="77" t="s">
        <v>5</v>
      </c>
      <c r="C174" s="102"/>
      <c r="D174" s="181"/>
      <c r="E174" s="265">
        <f t="shared" ref="E174:H174" si="2">E141*$L$2</f>
        <v>1428.88</v>
      </c>
      <c r="F174" s="265">
        <f t="shared" si="2"/>
        <v>1015.48</v>
      </c>
      <c r="G174" s="265">
        <f t="shared" si="2"/>
        <v>719.74</v>
      </c>
      <c r="H174" s="265">
        <f t="shared" si="2"/>
        <v>548.55000000000007</v>
      </c>
    </row>
    <row r="175" spans="1:15" ht="14" hidden="1" x14ac:dyDescent="0.15">
      <c r="A175" s="75">
        <v>30</v>
      </c>
      <c r="B175" s="77" t="s">
        <v>6</v>
      </c>
      <c r="C175" s="102"/>
      <c r="D175" s="181"/>
      <c r="E175" s="265">
        <f t="shared" ref="E175:H175" si="3">E142*$L$2</f>
        <v>1602.19</v>
      </c>
      <c r="F175" s="265">
        <f t="shared" si="3"/>
        <v>1138.97</v>
      </c>
      <c r="G175" s="265">
        <f t="shared" si="3"/>
        <v>871.32</v>
      </c>
      <c r="H175" s="265">
        <f t="shared" si="3"/>
        <v>664.62</v>
      </c>
    </row>
    <row r="176" spans="1:15" ht="14" hidden="1" x14ac:dyDescent="0.15">
      <c r="A176" s="75">
        <v>35</v>
      </c>
      <c r="B176" s="77" t="s">
        <v>7</v>
      </c>
      <c r="C176" s="102"/>
      <c r="D176" s="181"/>
      <c r="E176" s="265">
        <f t="shared" ref="E176:H176" si="4">E143*$L$2</f>
        <v>1793.52</v>
      </c>
      <c r="F176" s="265">
        <f t="shared" si="4"/>
        <v>1275.18</v>
      </c>
      <c r="G176" s="265">
        <f t="shared" si="4"/>
        <v>975.73</v>
      </c>
      <c r="H176" s="265">
        <f t="shared" si="4"/>
        <v>745.18000000000006</v>
      </c>
    </row>
    <row r="177" spans="1:8" ht="14" hidden="1" x14ac:dyDescent="0.15">
      <c r="A177" s="75">
        <v>40</v>
      </c>
      <c r="B177" s="77" t="s">
        <v>8</v>
      </c>
      <c r="C177" s="102"/>
      <c r="D177" s="181"/>
      <c r="E177" s="265">
        <f t="shared" ref="E177:H177" si="5">E144*$L$2</f>
        <v>1994.39</v>
      </c>
      <c r="F177" s="265">
        <f t="shared" si="5"/>
        <v>1417.75</v>
      </c>
      <c r="G177" s="265">
        <f t="shared" si="5"/>
        <v>1075.9000000000001</v>
      </c>
      <c r="H177" s="265">
        <f t="shared" si="5"/>
        <v>820.97</v>
      </c>
    </row>
    <row r="178" spans="1:8" ht="14" hidden="1" x14ac:dyDescent="0.15">
      <c r="A178" s="75">
        <v>45</v>
      </c>
      <c r="B178" s="77" t="s">
        <v>9</v>
      </c>
      <c r="C178" s="102"/>
      <c r="D178" s="181"/>
      <c r="E178" s="265">
        <f t="shared" ref="E178:H178" si="6">E145*$L$2</f>
        <v>2230.2400000000002</v>
      </c>
      <c r="F178" s="265">
        <f t="shared" si="6"/>
        <v>1585.76</v>
      </c>
      <c r="G178" s="265">
        <f t="shared" si="6"/>
        <v>1202.04</v>
      </c>
      <c r="H178" s="265">
        <f t="shared" si="6"/>
        <v>917.96</v>
      </c>
    </row>
    <row r="179" spans="1:8" ht="14" hidden="1" x14ac:dyDescent="0.15">
      <c r="A179" s="75">
        <v>50</v>
      </c>
      <c r="B179" s="77" t="s">
        <v>10</v>
      </c>
      <c r="C179" s="102"/>
      <c r="D179" s="181"/>
      <c r="E179" s="265">
        <f t="shared" ref="E179:H179" si="7">E146*$L$2</f>
        <v>2927.19</v>
      </c>
      <c r="F179" s="265">
        <f t="shared" si="7"/>
        <v>2080.7800000000002</v>
      </c>
      <c r="G179" s="265">
        <f t="shared" si="7"/>
        <v>1716.14</v>
      </c>
      <c r="H179" s="265">
        <f t="shared" si="7"/>
        <v>1311.75</v>
      </c>
    </row>
    <row r="180" spans="1:8" ht="14" hidden="1" x14ac:dyDescent="0.15">
      <c r="A180" s="75">
        <v>55</v>
      </c>
      <c r="B180" s="77" t="s">
        <v>11</v>
      </c>
      <c r="C180" s="102"/>
      <c r="D180" s="181"/>
      <c r="E180" s="265">
        <f t="shared" ref="E180:H180" si="8">E147*$L$2</f>
        <v>3115.34</v>
      </c>
      <c r="F180" s="265">
        <f t="shared" si="8"/>
        <v>2214.34</v>
      </c>
      <c r="G180" s="265">
        <f t="shared" si="8"/>
        <v>1825.3200000000002</v>
      </c>
      <c r="H180" s="265">
        <f t="shared" si="8"/>
        <v>1396.5500000000002</v>
      </c>
    </row>
    <row r="181" spans="1:8" ht="14" hidden="1" x14ac:dyDescent="0.15">
      <c r="A181" s="75">
        <v>60</v>
      </c>
      <c r="B181" s="77"/>
      <c r="C181" s="102"/>
      <c r="D181" s="181"/>
      <c r="E181" s="265">
        <f t="shared" ref="E181:H181" si="9">E148*$L$2</f>
        <v>3544.11</v>
      </c>
      <c r="F181" s="265">
        <f t="shared" si="9"/>
        <v>2519.09</v>
      </c>
      <c r="G181" s="265">
        <f t="shared" si="9"/>
        <v>2171.4100000000003</v>
      </c>
      <c r="H181" s="265">
        <f t="shared" si="9"/>
        <v>1743.17</v>
      </c>
    </row>
    <row r="182" spans="1:8" ht="14" hidden="1" x14ac:dyDescent="0.15">
      <c r="A182" s="75">
        <v>61</v>
      </c>
      <c r="B182" s="77"/>
      <c r="C182" s="102"/>
      <c r="D182" s="181"/>
      <c r="E182" s="265">
        <f t="shared" ref="E182:H182" si="10">E149*$L$2</f>
        <v>3806.9900000000002</v>
      </c>
      <c r="F182" s="265">
        <f t="shared" si="10"/>
        <v>2706.1800000000003</v>
      </c>
      <c r="G182" s="265">
        <f t="shared" si="10"/>
        <v>2332.5300000000002</v>
      </c>
      <c r="H182" s="265">
        <f t="shared" si="10"/>
        <v>1871.96</v>
      </c>
    </row>
    <row r="183" spans="1:8" ht="14" hidden="1" x14ac:dyDescent="0.15">
      <c r="A183" s="75">
        <v>62</v>
      </c>
      <c r="B183" s="77"/>
      <c r="C183" s="102"/>
      <c r="D183" s="181"/>
      <c r="E183" s="265">
        <f t="shared" ref="E183:H183" si="11">E150*$L$2</f>
        <v>4169.51</v>
      </c>
      <c r="F183" s="265">
        <f t="shared" si="11"/>
        <v>2963.76</v>
      </c>
      <c r="G183" s="265">
        <f t="shared" si="11"/>
        <v>2554.0700000000002</v>
      </c>
      <c r="H183" s="265">
        <f t="shared" si="11"/>
        <v>2051.1</v>
      </c>
    </row>
    <row r="184" spans="1:8" ht="14" hidden="1" x14ac:dyDescent="0.15">
      <c r="A184" s="75">
        <v>63</v>
      </c>
      <c r="B184" s="77"/>
      <c r="C184" s="102"/>
      <c r="D184" s="181"/>
      <c r="E184" s="265">
        <f t="shared" ref="E184:H184" si="12">E151*$L$2</f>
        <v>4431.33</v>
      </c>
      <c r="F184" s="265">
        <f t="shared" si="12"/>
        <v>3150.32</v>
      </c>
      <c r="G184" s="265">
        <f t="shared" si="12"/>
        <v>2714.6600000000003</v>
      </c>
      <c r="H184" s="265">
        <f t="shared" si="12"/>
        <v>2180.9500000000003</v>
      </c>
    </row>
    <row r="185" spans="1:8" ht="14" hidden="1" x14ac:dyDescent="0.15">
      <c r="A185" s="75">
        <v>64</v>
      </c>
      <c r="B185" s="77"/>
      <c r="C185" s="102"/>
      <c r="D185" s="181"/>
      <c r="E185" s="265">
        <f t="shared" ref="E185:H185" si="13">E152*$L$2</f>
        <v>4793.8500000000004</v>
      </c>
      <c r="F185" s="265">
        <f t="shared" si="13"/>
        <v>3407.9</v>
      </c>
      <c r="G185" s="265">
        <f t="shared" si="13"/>
        <v>2937.26</v>
      </c>
      <c r="H185" s="265">
        <f t="shared" si="13"/>
        <v>2359.0300000000002</v>
      </c>
    </row>
    <row r="186" spans="1:8" ht="14" hidden="1" x14ac:dyDescent="0.15">
      <c r="A186" s="75">
        <v>65</v>
      </c>
      <c r="B186" s="77"/>
      <c r="C186" s="102"/>
      <c r="D186" s="181"/>
      <c r="E186" s="265">
        <f t="shared" ref="E186:H186" si="14">E153*$L$2</f>
        <v>6061.08</v>
      </c>
      <c r="F186" s="265">
        <f t="shared" si="14"/>
        <v>4308.9000000000005</v>
      </c>
      <c r="G186" s="265">
        <f t="shared" si="14"/>
        <v>3915.6400000000003</v>
      </c>
      <c r="H186" s="265">
        <f t="shared" si="14"/>
        <v>3326.81</v>
      </c>
    </row>
    <row r="187" spans="1:8" ht="14" hidden="1" x14ac:dyDescent="0.15">
      <c r="A187" s="75">
        <v>66</v>
      </c>
      <c r="B187" s="77"/>
      <c r="C187" s="102"/>
      <c r="D187" s="181"/>
      <c r="E187" s="265">
        <f t="shared" ref="E187:H187" si="15">E154*$L$2</f>
        <v>7043.7000000000007</v>
      </c>
      <c r="F187" s="265">
        <f t="shared" si="15"/>
        <v>5006.91</v>
      </c>
      <c r="G187" s="265">
        <f t="shared" si="15"/>
        <v>4551.1100000000006</v>
      </c>
      <c r="H187" s="265">
        <f t="shared" si="15"/>
        <v>3865.2900000000004</v>
      </c>
    </row>
    <row r="188" spans="1:8" ht="14" hidden="1" x14ac:dyDescent="0.15">
      <c r="A188" s="75">
        <v>67</v>
      </c>
      <c r="B188" s="77"/>
      <c r="C188" s="102"/>
      <c r="D188" s="181"/>
      <c r="E188" s="265">
        <f t="shared" ref="E188:H188" si="16">E155*$L$2</f>
        <v>7692.42</v>
      </c>
      <c r="F188" s="265">
        <f t="shared" si="16"/>
        <v>5468.01</v>
      </c>
      <c r="G188" s="265">
        <f t="shared" si="16"/>
        <v>4970.87</v>
      </c>
      <c r="H188" s="265">
        <f t="shared" si="16"/>
        <v>4220.3900000000003</v>
      </c>
    </row>
    <row r="189" spans="1:8" ht="14" hidden="1" x14ac:dyDescent="0.15">
      <c r="A189" s="75">
        <v>68</v>
      </c>
      <c r="B189" s="77"/>
      <c r="C189" s="102"/>
      <c r="D189" s="181"/>
      <c r="E189" s="265">
        <f t="shared" ref="E189:H189" si="17">E156*$L$2</f>
        <v>8518.69</v>
      </c>
      <c r="F189" s="265">
        <f t="shared" si="17"/>
        <v>6055.7800000000007</v>
      </c>
      <c r="G189" s="265">
        <f t="shared" si="17"/>
        <v>5505.64</v>
      </c>
      <c r="H189" s="265">
        <f t="shared" si="17"/>
        <v>4673.54</v>
      </c>
    </row>
    <row r="190" spans="1:8" ht="14" hidden="1" x14ac:dyDescent="0.15">
      <c r="A190" s="75">
        <v>69</v>
      </c>
      <c r="B190" s="77"/>
      <c r="C190" s="102"/>
      <c r="D190" s="181"/>
      <c r="E190" s="265">
        <f t="shared" ref="E190:H190" si="18">E157*$L$2</f>
        <v>9373.0500000000011</v>
      </c>
      <c r="F190" s="265">
        <f t="shared" si="18"/>
        <v>6662.63</v>
      </c>
      <c r="G190" s="265">
        <f t="shared" si="18"/>
        <v>6055.7800000000007</v>
      </c>
      <c r="H190" s="265">
        <f t="shared" si="18"/>
        <v>5143.12</v>
      </c>
    </row>
    <row r="191" spans="1:8" ht="14" hidden="1" x14ac:dyDescent="0.15">
      <c r="A191" s="75">
        <v>70</v>
      </c>
      <c r="B191" s="77"/>
      <c r="C191" s="102"/>
      <c r="D191" s="181"/>
      <c r="E191" s="265">
        <f t="shared" ref="E191:H191" si="19">E158*$L$2</f>
        <v>11029.83</v>
      </c>
      <c r="F191" s="265">
        <f t="shared" si="19"/>
        <v>7840.29</v>
      </c>
      <c r="G191" s="265">
        <f t="shared" si="19"/>
        <v>7056.42</v>
      </c>
      <c r="H191" s="265">
        <f t="shared" si="19"/>
        <v>6047.83</v>
      </c>
    </row>
    <row r="192" spans="1:8" ht="14" hidden="1" x14ac:dyDescent="0.15">
      <c r="A192" s="75">
        <v>71</v>
      </c>
      <c r="B192" s="77"/>
      <c r="C192" s="102"/>
      <c r="D192" s="181"/>
      <c r="E192" s="265">
        <f t="shared" ref="E192:H192" si="20">E159*$L$2</f>
        <v>11464.960000000001</v>
      </c>
      <c r="F192" s="265">
        <f t="shared" si="20"/>
        <v>8150.34</v>
      </c>
      <c r="G192" s="265">
        <f t="shared" si="20"/>
        <v>7332.55</v>
      </c>
      <c r="H192" s="265">
        <f t="shared" si="20"/>
        <v>6285.27</v>
      </c>
    </row>
    <row r="193" spans="1:15" ht="14" hidden="1" x14ac:dyDescent="0.15">
      <c r="A193" s="75">
        <v>72</v>
      </c>
      <c r="B193" s="77"/>
      <c r="C193" s="102"/>
      <c r="D193" s="181"/>
      <c r="E193" s="265">
        <f t="shared" ref="E193:H193" si="21">E160*$L$2</f>
        <v>11788.79</v>
      </c>
      <c r="F193" s="265">
        <f t="shared" si="21"/>
        <v>8379.83</v>
      </c>
      <c r="G193" s="265">
        <f t="shared" si="21"/>
        <v>7541.3700000000008</v>
      </c>
      <c r="H193" s="265">
        <f t="shared" si="21"/>
        <v>6463.88</v>
      </c>
    </row>
    <row r="194" spans="1:15" ht="14" hidden="1" x14ac:dyDescent="0.15">
      <c r="A194" s="75">
        <v>73</v>
      </c>
      <c r="B194" s="77"/>
      <c r="C194" s="102"/>
      <c r="D194" s="181"/>
      <c r="E194" s="265">
        <f t="shared" ref="E194:H194" si="22">E161*$L$2</f>
        <v>12222.86</v>
      </c>
      <c r="F194" s="265">
        <f t="shared" si="22"/>
        <v>8688.82</v>
      </c>
      <c r="G194" s="265">
        <f t="shared" si="22"/>
        <v>7817.5</v>
      </c>
      <c r="H194" s="265">
        <f t="shared" si="22"/>
        <v>6702.38</v>
      </c>
    </row>
    <row r="195" spans="1:15" ht="14" hidden="1" x14ac:dyDescent="0.15">
      <c r="A195" s="75">
        <v>74</v>
      </c>
      <c r="B195" s="77"/>
      <c r="C195" s="102"/>
      <c r="D195" s="181"/>
      <c r="E195" s="265">
        <f t="shared" ref="E195:H195" si="23">E162*$L$2</f>
        <v>12436.45</v>
      </c>
      <c r="F195" s="265">
        <f t="shared" si="23"/>
        <v>8840.4</v>
      </c>
      <c r="G195" s="265">
        <f t="shared" si="23"/>
        <v>7955.8300000000008</v>
      </c>
      <c r="H195" s="265">
        <f t="shared" si="23"/>
        <v>6820.5700000000006</v>
      </c>
    </row>
    <row r="196" spans="1:15" ht="14" hidden="1" x14ac:dyDescent="0.15">
      <c r="A196" s="75">
        <v>75</v>
      </c>
      <c r="B196" s="77" t="s">
        <v>12</v>
      </c>
      <c r="C196" s="102"/>
      <c r="D196" s="181"/>
      <c r="E196" s="265">
        <f t="shared" ref="E196:H196" si="24">E163*$L$2</f>
        <v>12979.7</v>
      </c>
      <c r="F196" s="265">
        <f t="shared" si="24"/>
        <v>9226.77</v>
      </c>
      <c r="G196" s="265">
        <f t="shared" si="24"/>
        <v>8301.92</v>
      </c>
      <c r="H196" s="265">
        <f t="shared" si="24"/>
        <v>7116.84</v>
      </c>
    </row>
    <row r="197" spans="1:15" ht="14" hidden="1" x14ac:dyDescent="0.15">
      <c r="A197" s="75">
        <v>1</v>
      </c>
      <c r="B197" s="77" t="s">
        <v>13</v>
      </c>
      <c r="C197" s="102"/>
      <c r="D197" s="179"/>
      <c r="E197" s="265">
        <f t="shared" ref="E197:H197" si="25">E164*$L$2</f>
        <v>524.70000000000005</v>
      </c>
      <c r="F197" s="265">
        <f t="shared" si="25"/>
        <v>373.12</v>
      </c>
      <c r="G197" s="265">
        <f t="shared" si="25"/>
        <v>314.29000000000002</v>
      </c>
      <c r="H197" s="265">
        <f t="shared" si="25"/>
        <v>232.67000000000002</v>
      </c>
    </row>
    <row r="198" spans="1:15" ht="14" hidden="1" x14ac:dyDescent="0.15">
      <c r="A198" s="75">
        <v>2</v>
      </c>
      <c r="B198" s="77" t="s">
        <v>1</v>
      </c>
      <c r="C198" s="102"/>
      <c r="D198" s="180"/>
      <c r="E198" s="265">
        <f t="shared" ref="E198" si="26">E165*$L$2</f>
        <v>832.63</v>
      </c>
      <c r="F198" s="265">
        <f t="shared" ref="F198:H198" si="27">F165*$L$2</f>
        <v>592.01</v>
      </c>
      <c r="G198" s="265">
        <f t="shared" si="27"/>
        <v>499.79</v>
      </c>
      <c r="H198" s="265">
        <f t="shared" si="27"/>
        <v>368.88</v>
      </c>
    </row>
    <row r="199" spans="1:15" ht="14" hidden="1" x14ac:dyDescent="0.15">
      <c r="A199" s="75">
        <v>3</v>
      </c>
      <c r="B199" s="77" t="s">
        <v>14</v>
      </c>
      <c r="C199" s="102"/>
      <c r="D199" s="180"/>
      <c r="E199" s="265">
        <f t="shared" ref="E199" si="28">E166*$L$2</f>
        <v>1221.1200000000001</v>
      </c>
      <c r="F199" s="265">
        <f t="shared" ref="F199:H200" si="29">F166*$L$2</f>
        <v>867.61</v>
      </c>
      <c r="G199" s="265">
        <f t="shared" si="29"/>
        <v>732.99</v>
      </c>
      <c r="H199" s="265">
        <f t="shared" si="29"/>
        <v>541.13</v>
      </c>
    </row>
    <row r="200" spans="1:15" ht="14" hidden="1" x14ac:dyDescent="0.15">
      <c r="A200" s="75">
        <v>1</v>
      </c>
      <c r="B200" s="77" t="s">
        <v>3</v>
      </c>
      <c r="C200" s="102"/>
      <c r="D200" s="78">
        <f t="shared" ref="D200:H201" si="30">+D167*$L$2</f>
        <v>0</v>
      </c>
      <c r="E200" s="265">
        <f t="shared" ref="E200" si="31">E167*$L$2</f>
        <v>0</v>
      </c>
      <c r="F200" s="265">
        <f t="shared" si="29"/>
        <v>119.25</v>
      </c>
      <c r="G200" s="265">
        <f t="shared" si="29"/>
        <v>119.25</v>
      </c>
      <c r="H200" s="265">
        <f t="shared" si="29"/>
        <v>119.25</v>
      </c>
    </row>
    <row r="201" spans="1:15" ht="14" hidden="1" thickBot="1" x14ac:dyDescent="0.2">
      <c r="A201" s="82">
        <v>1</v>
      </c>
      <c r="B201" s="83" t="s">
        <v>2</v>
      </c>
      <c r="C201" s="109"/>
      <c r="D201" s="84">
        <f t="shared" si="30"/>
        <v>0</v>
      </c>
      <c r="E201" s="84">
        <f t="shared" si="30"/>
        <v>0</v>
      </c>
      <c r="F201" s="84">
        <f t="shared" si="30"/>
        <v>0</v>
      </c>
      <c r="G201" s="84">
        <f t="shared" si="30"/>
        <v>0</v>
      </c>
      <c r="H201" s="85">
        <f t="shared" si="30"/>
        <v>0</v>
      </c>
    </row>
    <row r="202" spans="1:15" s="129" customFormat="1" ht="14" hidden="1" thickBot="1" x14ac:dyDescent="0.2">
      <c r="C202" s="130"/>
      <c r="D202" s="130"/>
      <c r="E202" s="130"/>
      <c r="F202" s="130"/>
      <c r="G202" s="130"/>
      <c r="H202" s="130"/>
    </row>
    <row r="203" spans="1:15" ht="18" hidden="1" x14ac:dyDescent="0.2">
      <c r="A203" s="508" t="s">
        <v>41</v>
      </c>
      <c r="B203" s="509"/>
      <c r="C203" s="509"/>
      <c r="D203" s="509"/>
      <c r="E203" s="509"/>
      <c r="F203" s="509"/>
      <c r="G203" s="509"/>
      <c r="H203" s="510"/>
    </row>
    <row r="204" spans="1:15" ht="18" hidden="1" x14ac:dyDescent="0.2">
      <c r="A204" s="511" t="s">
        <v>27</v>
      </c>
      <c r="B204" s="512"/>
      <c r="C204" s="512"/>
      <c r="D204" s="512"/>
      <c r="E204" s="512"/>
      <c r="F204" s="512"/>
      <c r="G204" s="512"/>
      <c r="H204" s="513"/>
    </row>
    <row r="205" spans="1:15" hidden="1" x14ac:dyDescent="0.15">
      <c r="A205" s="514" t="s">
        <v>0</v>
      </c>
      <c r="B205" s="515"/>
      <c r="C205" s="515"/>
      <c r="D205" s="515"/>
      <c r="E205" s="515"/>
      <c r="F205" s="515"/>
      <c r="G205" s="515"/>
      <c r="H205" s="96"/>
    </row>
    <row r="206" spans="1:15" hidden="1" x14ac:dyDescent="0.15">
      <c r="A206" s="97" t="s">
        <v>4</v>
      </c>
      <c r="B206" s="98" t="s">
        <v>4</v>
      </c>
      <c r="C206" s="99"/>
      <c r="D206" s="99"/>
      <c r="E206" s="99"/>
      <c r="F206" s="99"/>
      <c r="G206" s="99"/>
      <c r="H206" s="96"/>
    </row>
    <row r="207" spans="1:15" hidden="1" x14ac:dyDescent="0.15">
      <c r="A207" s="97">
        <v>18</v>
      </c>
      <c r="B207" s="101" t="s">
        <v>111</v>
      </c>
      <c r="C207" s="102"/>
      <c r="D207" s="102"/>
      <c r="E207" s="102"/>
      <c r="F207" s="102"/>
      <c r="G207" s="102"/>
      <c r="H207" s="103"/>
      <c r="J207" s="95"/>
      <c r="K207" s="95"/>
      <c r="L207" s="95"/>
      <c r="M207" s="95"/>
      <c r="N207" s="95"/>
      <c r="O207" s="95"/>
    </row>
    <row r="208" spans="1:15" hidden="1" x14ac:dyDescent="0.15">
      <c r="A208" s="97">
        <v>25</v>
      </c>
      <c r="B208" s="101" t="s">
        <v>5</v>
      </c>
      <c r="C208" s="102"/>
      <c r="D208" s="102"/>
      <c r="E208" s="102"/>
      <c r="F208" s="102"/>
      <c r="G208" s="102"/>
      <c r="H208" s="103"/>
      <c r="J208" s="95"/>
      <c r="K208" s="95"/>
      <c r="L208" s="95"/>
      <c r="M208" s="95"/>
      <c r="N208" s="95"/>
      <c r="O208" s="95"/>
    </row>
    <row r="209" spans="1:15" hidden="1" x14ac:dyDescent="0.15">
      <c r="A209" s="97">
        <v>30</v>
      </c>
      <c r="B209" s="101" t="s">
        <v>6</v>
      </c>
      <c r="C209" s="102"/>
      <c r="D209" s="102"/>
      <c r="E209" s="102"/>
      <c r="F209" s="102"/>
      <c r="G209" s="102"/>
      <c r="H209" s="103"/>
      <c r="J209" s="95"/>
      <c r="K209" s="95"/>
      <c r="L209" s="95"/>
      <c r="M209" s="95"/>
      <c r="N209" s="95"/>
      <c r="O209" s="95"/>
    </row>
    <row r="210" spans="1:15" hidden="1" x14ac:dyDescent="0.15">
      <c r="A210" s="97">
        <v>35</v>
      </c>
      <c r="B210" s="101" t="s">
        <v>7</v>
      </c>
      <c r="C210" s="102"/>
      <c r="D210" s="102"/>
      <c r="E210" s="102"/>
      <c r="F210" s="102"/>
      <c r="G210" s="102"/>
      <c r="H210" s="103"/>
      <c r="J210" s="95"/>
      <c r="K210" s="95"/>
      <c r="L210" s="95"/>
      <c r="M210" s="95"/>
      <c r="N210" s="95"/>
      <c r="O210" s="95"/>
    </row>
    <row r="211" spans="1:15" hidden="1" x14ac:dyDescent="0.15">
      <c r="A211" s="97">
        <v>40</v>
      </c>
      <c r="B211" s="101" t="s">
        <v>8</v>
      </c>
      <c r="C211" s="102"/>
      <c r="D211" s="102"/>
      <c r="E211" s="102"/>
      <c r="F211" s="102"/>
      <c r="G211" s="102"/>
      <c r="H211" s="103"/>
      <c r="J211" s="95"/>
      <c r="K211" s="95"/>
      <c r="L211" s="95"/>
      <c r="M211" s="95"/>
      <c r="N211" s="95"/>
      <c r="O211" s="95"/>
    </row>
    <row r="212" spans="1:15" hidden="1" x14ac:dyDescent="0.15">
      <c r="A212" s="97">
        <v>45</v>
      </c>
      <c r="B212" s="101" t="s">
        <v>9</v>
      </c>
      <c r="C212" s="102"/>
      <c r="D212" s="102"/>
      <c r="E212" s="102"/>
      <c r="F212" s="102"/>
      <c r="G212" s="102"/>
      <c r="H212" s="103"/>
      <c r="J212" s="95"/>
      <c r="K212" s="95"/>
      <c r="L212" s="95"/>
      <c r="M212" s="95"/>
      <c r="N212" s="95"/>
      <c r="O212" s="95"/>
    </row>
    <row r="213" spans="1:15" hidden="1" x14ac:dyDescent="0.15">
      <c r="A213" s="97">
        <v>50</v>
      </c>
      <c r="B213" s="101" t="s">
        <v>10</v>
      </c>
      <c r="C213" s="102"/>
      <c r="D213" s="102"/>
      <c r="E213" s="102"/>
      <c r="F213" s="102"/>
      <c r="G213" s="102"/>
      <c r="H213" s="103"/>
      <c r="J213" s="95"/>
      <c r="K213" s="95"/>
      <c r="L213" s="95"/>
      <c r="M213" s="95"/>
      <c r="N213" s="95"/>
      <c r="O213" s="95"/>
    </row>
    <row r="214" spans="1:15" hidden="1" x14ac:dyDescent="0.15">
      <c r="A214" s="97">
        <v>55</v>
      </c>
      <c r="B214" s="101" t="s">
        <v>11</v>
      </c>
      <c r="C214" s="102"/>
      <c r="D214" s="102"/>
      <c r="E214" s="102"/>
      <c r="F214" s="102"/>
      <c r="G214" s="102"/>
      <c r="H214" s="103"/>
      <c r="J214" s="95"/>
      <c r="K214" s="95"/>
      <c r="L214" s="95"/>
      <c r="M214" s="95"/>
      <c r="N214" s="95"/>
      <c r="O214" s="95"/>
    </row>
    <row r="215" spans="1:15" hidden="1" x14ac:dyDescent="0.15">
      <c r="A215" s="97">
        <v>60</v>
      </c>
      <c r="B215" s="101"/>
      <c r="C215" s="102"/>
      <c r="D215" s="102"/>
      <c r="E215" s="102"/>
      <c r="F215" s="102"/>
      <c r="G215" s="102"/>
      <c r="H215" s="103"/>
      <c r="J215" s="95"/>
      <c r="K215" s="95"/>
      <c r="L215" s="95"/>
      <c r="M215" s="95"/>
      <c r="N215" s="95"/>
      <c r="O215" s="95"/>
    </row>
    <row r="216" spans="1:15" hidden="1" x14ac:dyDescent="0.15">
      <c r="A216" s="97">
        <v>61</v>
      </c>
      <c r="B216" s="101"/>
      <c r="C216" s="102"/>
      <c r="D216" s="102"/>
      <c r="E216" s="102"/>
      <c r="F216" s="102"/>
      <c r="G216" s="102"/>
      <c r="H216" s="103"/>
      <c r="J216" s="95"/>
      <c r="K216" s="95"/>
      <c r="L216" s="95"/>
      <c r="M216" s="95"/>
      <c r="N216" s="95"/>
      <c r="O216" s="95"/>
    </row>
    <row r="217" spans="1:15" hidden="1" x14ac:dyDescent="0.15">
      <c r="A217" s="97">
        <v>62</v>
      </c>
      <c r="B217" s="101"/>
      <c r="C217" s="102"/>
      <c r="D217" s="102"/>
      <c r="E217" s="102"/>
      <c r="F217" s="102"/>
      <c r="G217" s="102"/>
      <c r="H217" s="103"/>
      <c r="J217" s="95"/>
      <c r="K217" s="95"/>
      <c r="L217" s="95"/>
      <c r="M217" s="95"/>
      <c r="N217" s="95"/>
      <c r="O217" s="95"/>
    </row>
    <row r="218" spans="1:15" hidden="1" x14ac:dyDescent="0.15">
      <c r="A218" s="97">
        <v>63</v>
      </c>
      <c r="B218" s="101"/>
      <c r="C218" s="102"/>
      <c r="D218" s="102"/>
      <c r="E218" s="102"/>
      <c r="F218" s="102"/>
      <c r="G218" s="102"/>
      <c r="H218" s="103"/>
      <c r="J218" s="95"/>
      <c r="K218" s="95"/>
      <c r="L218" s="95"/>
      <c r="M218" s="95"/>
      <c r="N218" s="95"/>
      <c r="O218" s="95"/>
    </row>
    <row r="219" spans="1:15" hidden="1" x14ac:dyDescent="0.15">
      <c r="A219" s="97">
        <v>64</v>
      </c>
      <c r="B219" s="101"/>
      <c r="C219" s="102"/>
      <c r="D219" s="102"/>
      <c r="E219" s="102"/>
      <c r="F219" s="102"/>
      <c r="G219" s="102"/>
      <c r="H219" s="103"/>
      <c r="J219" s="95"/>
      <c r="K219" s="95"/>
      <c r="L219" s="95"/>
      <c r="M219" s="95"/>
      <c r="N219" s="95"/>
      <c r="O219" s="95"/>
    </row>
    <row r="220" spans="1:15" hidden="1" x14ac:dyDescent="0.15">
      <c r="A220" s="97">
        <v>65</v>
      </c>
      <c r="B220" s="101"/>
      <c r="C220" s="102"/>
      <c r="D220" s="102"/>
      <c r="E220" s="102"/>
      <c r="F220" s="102"/>
      <c r="G220" s="102"/>
      <c r="H220" s="103"/>
      <c r="J220" s="95"/>
      <c r="K220" s="95"/>
      <c r="L220" s="95"/>
      <c r="M220" s="95"/>
      <c r="N220" s="95"/>
      <c r="O220" s="95"/>
    </row>
    <row r="221" spans="1:15" hidden="1" x14ac:dyDescent="0.15">
      <c r="A221" s="97">
        <v>66</v>
      </c>
      <c r="B221" s="101"/>
      <c r="C221" s="102"/>
      <c r="D221" s="102"/>
      <c r="E221" s="102"/>
      <c r="F221" s="102"/>
      <c r="G221" s="102"/>
      <c r="H221" s="103"/>
      <c r="J221" s="95"/>
      <c r="K221" s="95"/>
      <c r="L221" s="95"/>
      <c r="M221" s="95"/>
      <c r="N221" s="95"/>
      <c r="O221" s="95"/>
    </row>
    <row r="222" spans="1:15" hidden="1" x14ac:dyDescent="0.15">
      <c r="A222" s="97">
        <v>67</v>
      </c>
      <c r="B222" s="101"/>
      <c r="C222" s="102"/>
      <c r="D222" s="102"/>
      <c r="E222" s="102"/>
      <c r="F222" s="102"/>
      <c r="G222" s="102"/>
      <c r="H222" s="103"/>
      <c r="J222" s="95"/>
      <c r="K222" s="95"/>
      <c r="L222" s="95"/>
      <c r="M222" s="95"/>
      <c r="N222" s="95"/>
      <c r="O222" s="95"/>
    </row>
    <row r="223" spans="1:15" hidden="1" x14ac:dyDescent="0.15">
      <c r="A223" s="97">
        <v>68</v>
      </c>
      <c r="B223" s="101"/>
      <c r="C223" s="102"/>
      <c r="D223" s="102"/>
      <c r="E223" s="102"/>
      <c r="F223" s="102"/>
      <c r="G223" s="102"/>
      <c r="H223" s="103"/>
      <c r="J223" s="95"/>
      <c r="K223" s="95"/>
      <c r="L223" s="95"/>
      <c r="M223" s="95"/>
      <c r="N223" s="95"/>
      <c r="O223" s="95"/>
    </row>
    <row r="224" spans="1:15" hidden="1" x14ac:dyDescent="0.15">
      <c r="A224" s="97">
        <v>69</v>
      </c>
      <c r="B224" s="101"/>
      <c r="C224" s="102"/>
      <c r="D224" s="102"/>
      <c r="E224" s="102"/>
      <c r="F224" s="102"/>
      <c r="G224" s="102"/>
      <c r="H224" s="103"/>
      <c r="J224" s="95"/>
      <c r="K224" s="95"/>
      <c r="L224" s="95"/>
      <c r="M224" s="95"/>
      <c r="N224" s="95"/>
      <c r="O224" s="95"/>
    </row>
    <row r="225" spans="1:15" hidden="1" x14ac:dyDescent="0.15">
      <c r="A225" s="97">
        <v>70</v>
      </c>
      <c r="B225" s="101"/>
      <c r="C225" s="102"/>
      <c r="D225" s="102"/>
      <c r="E225" s="102"/>
      <c r="F225" s="102"/>
      <c r="G225" s="102"/>
      <c r="H225" s="103"/>
      <c r="J225" s="95"/>
      <c r="K225" s="95"/>
      <c r="L225" s="95"/>
      <c r="M225" s="95"/>
      <c r="N225" s="95"/>
      <c r="O225" s="95"/>
    </row>
    <row r="226" spans="1:15" hidden="1" x14ac:dyDescent="0.15">
      <c r="A226" s="97">
        <v>71</v>
      </c>
      <c r="B226" s="101"/>
      <c r="C226" s="102"/>
      <c r="D226" s="102"/>
      <c r="E226" s="102"/>
      <c r="F226" s="102"/>
      <c r="G226" s="102"/>
      <c r="H226" s="103"/>
      <c r="J226" s="95"/>
      <c r="K226" s="95"/>
      <c r="L226" s="95"/>
      <c r="M226" s="95"/>
      <c r="N226" s="95"/>
      <c r="O226" s="95"/>
    </row>
    <row r="227" spans="1:15" hidden="1" x14ac:dyDescent="0.15">
      <c r="A227" s="97">
        <v>72</v>
      </c>
      <c r="B227" s="101"/>
      <c r="C227" s="102"/>
      <c r="D227" s="102"/>
      <c r="E227" s="102"/>
      <c r="F227" s="102"/>
      <c r="G227" s="102"/>
      <c r="H227" s="103"/>
      <c r="J227" s="95"/>
      <c r="K227" s="95"/>
      <c r="L227" s="95"/>
      <c r="M227" s="95"/>
      <c r="N227" s="95"/>
      <c r="O227" s="95"/>
    </row>
    <row r="228" spans="1:15" hidden="1" x14ac:dyDescent="0.15">
      <c r="A228" s="97">
        <v>73</v>
      </c>
      <c r="B228" s="101"/>
      <c r="C228" s="102"/>
      <c r="D228" s="102"/>
      <c r="E228" s="102"/>
      <c r="F228" s="102"/>
      <c r="G228" s="102"/>
      <c r="H228" s="103"/>
      <c r="J228" s="95"/>
      <c r="K228" s="95"/>
      <c r="L228" s="95"/>
      <c r="M228" s="95"/>
      <c r="N228" s="95"/>
      <c r="O228" s="95"/>
    </row>
    <row r="229" spans="1:15" hidden="1" x14ac:dyDescent="0.15">
      <c r="A229" s="97">
        <v>74</v>
      </c>
      <c r="B229" s="101"/>
      <c r="C229" s="102"/>
      <c r="D229" s="102"/>
      <c r="E229" s="102"/>
      <c r="F229" s="102"/>
      <c r="G229" s="102"/>
      <c r="H229" s="103"/>
      <c r="J229" s="95"/>
      <c r="K229" s="95"/>
      <c r="L229" s="95"/>
      <c r="M229" s="95"/>
      <c r="N229" s="95"/>
      <c r="O229" s="95"/>
    </row>
    <row r="230" spans="1:15" hidden="1" x14ac:dyDescent="0.15">
      <c r="A230" s="97">
        <v>75</v>
      </c>
      <c r="B230" s="101" t="s">
        <v>12</v>
      </c>
      <c r="C230" s="102"/>
      <c r="D230" s="102"/>
      <c r="E230" s="102"/>
      <c r="F230" s="102"/>
      <c r="G230" s="102"/>
      <c r="H230" s="103"/>
      <c r="J230" s="95"/>
      <c r="K230" s="95"/>
      <c r="L230" s="95"/>
      <c r="M230" s="95"/>
      <c r="N230" s="95"/>
      <c r="O230" s="95"/>
    </row>
    <row r="231" spans="1:15" hidden="1" x14ac:dyDescent="0.15">
      <c r="A231" s="97">
        <v>1</v>
      </c>
      <c r="B231" s="101" t="s">
        <v>13</v>
      </c>
      <c r="C231" s="102"/>
      <c r="D231" s="102"/>
      <c r="E231" s="102"/>
      <c r="F231" s="102"/>
      <c r="G231" s="102"/>
      <c r="H231" s="103"/>
      <c r="J231" s="95"/>
      <c r="K231" s="95"/>
      <c r="L231" s="95"/>
      <c r="M231" s="95"/>
      <c r="N231" s="95"/>
      <c r="O231" s="95"/>
    </row>
    <row r="232" spans="1:15" hidden="1" x14ac:dyDescent="0.15">
      <c r="A232" s="97">
        <v>2</v>
      </c>
      <c r="B232" s="101" t="s">
        <v>1</v>
      </c>
      <c r="C232" s="102"/>
      <c r="D232" s="102"/>
      <c r="E232" s="102"/>
      <c r="F232" s="102"/>
      <c r="G232" s="102"/>
      <c r="H232" s="103"/>
      <c r="J232" s="95"/>
      <c r="K232" s="95"/>
      <c r="L232" s="95"/>
      <c r="M232" s="95"/>
      <c r="N232" s="95"/>
      <c r="O232" s="95"/>
    </row>
    <row r="233" spans="1:15" hidden="1" x14ac:dyDescent="0.15">
      <c r="A233" s="97">
        <v>3</v>
      </c>
      <c r="B233" s="101" t="s">
        <v>14</v>
      </c>
      <c r="C233" s="102"/>
      <c r="D233" s="102"/>
      <c r="E233" s="102"/>
      <c r="F233" s="102"/>
      <c r="G233" s="102"/>
      <c r="H233" s="103"/>
      <c r="J233" s="95"/>
      <c r="K233" s="95"/>
      <c r="L233" s="95"/>
      <c r="M233" s="95"/>
      <c r="N233" s="95"/>
      <c r="O233" s="95"/>
    </row>
    <row r="234" spans="1:15" hidden="1" x14ac:dyDescent="0.15">
      <c r="A234" s="97">
        <v>1</v>
      </c>
      <c r="B234" s="101" t="s">
        <v>3</v>
      </c>
      <c r="C234" s="102"/>
      <c r="D234" s="102"/>
      <c r="E234" s="102"/>
      <c r="F234" s="102"/>
      <c r="G234" s="102"/>
      <c r="H234" s="103"/>
      <c r="J234" s="95"/>
      <c r="K234" s="95"/>
      <c r="L234" s="95"/>
      <c r="M234" s="95"/>
      <c r="N234" s="95"/>
      <c r="O234" s="95"/>
    </row>
    <row r="235" spans="1:15" hidden="1" x14ac:dyDescent="0.15">
      <c r="A235" s="97">
        <v>1</v>
      </c>
      <c r="B235" s="101" t="s">
        <v>2</v>
      </c>
      <c r="C235" s="102"/>
      <c r="D235" s="102"/>
      <c r="E235" s="102"/>
      <c r="F235" s="102"/>
      <c r="G235" s="102"/>
      <c r="H235" s="103"/>
      <c r="J235" s="95"/>
      <c r="K235" s="95"/>
      <c r="L235" s="95"/>
      <c r="M235" s="95"/>
      <c r="N235" s="95"/>
      <c r="O235" s="95"/>
    </row>
    <row r="236" spans="1:15" hidden="1" x14ac:dyDescent="0.15">
      <c r="A236" s="97"/>
      <c r="B236" s="104"/>
      <c r="C236" s="105"/>
      <c r="D236" s="105"/>
      <c r="E236" s="105"/>
      <c r="F236" s="105"/>
      <c r="G236" s="105"/>
      <c r="H236" s="106"/>
    </row>
    <row r="237" spans="1:15" ht="18" hidden="1" x14ac:dyDescent="0.2">
      <c r="A237" s="511" t="s">
        <v>33</v>
      </c>
      <c r="B237" s="512"/>
      <c r="C237" s="512"/>
      <c r="D237" s="512"/>
      <c r="E237" s="512"/>
      <c r="F237" s="512"/>
      <c r="G237" s="512"/>
      <c r="H237" s="513"/>
    </row>
    <row r="238" spans="1:15" hidden="1" x14ac:dyDescent="0.15">
      <c r="A238" s="514" t="s">
        <v>0</v>
      </c>
      <c r="B238" s="515"/>
      <c r="C238" s="515"/>
      <c r="D238" s="515"/>
      <c r="E238" s="515"/>
      <c r="F238" s="515"/>
      <c r="G238" s="515"/>
      <c r="H238" s="96"/>
    </row>
    <row r="239" spans="1:15" hidden="1" x14ac:dyDescent="0.15">
      <c r="A239" s="97" t="s">
        <v>4</v>
      </c>
      <c r="B239" s="98" t="s">
        <v>4</v>
      </c>
      <c r="C239" s="99"/>
      <c r="D239" s="99"/>
      <c r="E239" s="99"/>
      <c r="F239" s="99"/>
      <c r="G239" s="99"/>
      <c r="H239" s="96"/>
    </row>
    <row r="240" spans="1:15" hidden="1" x14ac:dyDescent="0.15">
      <c r="A240" s="97">
        <v>18</v>
      </c>
      <c r="B240" s="101" t="s">
        <v>111</v>
      </c>
      <c r="C240" s="102"/>
      <c r="D240" s="102"/>
      <c r="E240" s="102"/>
      <c r="F240" s="102"/>
      <c r="G240" s="102"/>
      <c r="H240" s="103"/>
    </row>
    <row r="241" spans="1:8" hidden="1" x14ac:dyDescent="0.15">
      <c r="A241" s="97">
        <v>25</v>
      </c>
      <c r="B241" s="101" t="s">
        <v>5</v>
      </c>
      <c r="C241" s="102"/>
      <c r="D241" s="102"/>
      <c r="E241" s="102"/>
      <c r="F241" s="102"/>
      <c r="G241" s="102"/>
      <c r="H241" s="103"/>
    </row>
    <row r="242" spans="1:8" hidden="1" x14ac:dyDescent="0.15">
      <c r="A242" s="97">
        <v>30</v>
      </c>
      <c r="B242" s="101" t="s">
        <v>6</v>
      </c>
      <c r="C242" s="102"/>
      <c r="D242" s="102"/>
      <c r="E242" s="102"/>
      <c r="F242" s="102"/>
      <c r="G242" s="102"/>
      <c r="H242" s="103"/>
    </row>
    <row r="243" spans="1:8" hidden="1" x14ac:dyDescent="0.15">
      <c r="A243" s="97">
        <v>35</v>
      </c>
      <c r="B243" s="101" t="s">
        <v>7</v>
      </c>
      <c r="C243" s="102"/>
      <c r="D243" s="102"/>
      <c r="E243" s="102"/>
      <c r="F243" s="102"/>
      <c r="G243" s="102"/>
      <c r="H243" s="103"/>
    </row>
    <row r="244" spans="1:8" hidden="1" x14ac:dyDescent="0.15">
      <c r="A244" s="97">
        <v>40</v>
      </c>
      <c r="B244" s="101" t="s">
        <v>8</v>
      </c>
      <c r="C244" s="102"/>
      <c r="D244" s="102"/>
      <c r="E244" s="102"/>
      <c r="F244" s="102"/>
      <c r="G244" s="102"/>
      <c r="H244" s="103"/>
    </row>
    <row r="245" spans="1:8" hidden="1" x14ac:dyDescent="0.15">
      <c r="A245" s="97">
        <v>45</v>
      </c>
      <c r="B245" s="101" t="s">
        <v>9</v>
      </c>
      <c r="C245" s="102"/>
      <c r="D245" s="102"/>
      <c r="E245" s="102"/>
      <c r="F245" s="102"/>
      <c r="G245" s="102"/>
      <c r="H245" s="103"/>
    </row>
    <row r="246" spans="1:8" hidden="1" x14ac:dyDescent="0.15">
      <c r="A246" s="97">
        <v>50</v>
      </c>
      <c r="B246" s="101" t="s">
        <v>10</v>
      </c>
      <c r="C246" s="102"/>
      <c r="D246" s="102"/>
      <c r="E246" s="102"/>
      <c r="F246" s="102"/>
      <c r="G246" s="102"/>
      <c r="H246" s="103"/>
    </row>
    <row r="247" spans="1:8" hidden="1" x14ac:dyDescent="0.15">
      <c r="A247" s="97">
        <v>55</v>
      </c>
      <c r="B247" s="101" t="s">
        <v>11</v>
      </c>
      <c r="C247" s="102"/>
      <c r="D247" s="102"/>
      <c r="E247" s="102"/>
      <c r="F247" s="102"/>
      <c r="G247" s="102"/>
      <c r="H247" s="103"/>
    </row>
    <row r="248" spans="1:8" hidden="1" x14ac:dyDescent="0.15">
      <c r="A248" s="97">
        <v>60</v>
      </c>
      <c r="B248" s="101"/>
      <c r="C248" s="102"/>
      <c r="D248" s="102"/>
      <c r="E248" s="102"/>
      <c r="F248" s="102"/>
      <c r="G248" s="102"/>
      <c r="H248" s="103"/>
    </row>
    <row r="249" spans="1:8" hidden="1" x14ac:dyDescent="0.15">
      <c r="A249" s="97">
        <v>61</v>
      </c>
      <c r="B249" s="101"/>
      <c r="C249" s="102"/>
      <c r="D249" s="102"/>
      <c r="E249" s="102"/>
      <c r="F249" s="102"/>
      <c r="G249" s="102"/>
      <c r="H249" s="103"/>
    </row>
    <row r="250" spans="1:8" hidden="1" x14ac:dyDescent="0.15">
      <c r="A250" s="97">
        <v>62</v>
      </c>
      <c r="B250" s="101"/>
      <c r="C250" s="102"/>
      <c r="D250" s="102"/>
      <c r="E250" s="102"/>
      <c r="F250" s="102"/>
      <c r="G250" s="102"/>
      <c r="H250" s="103"/>
    </row>
    <row r="251" spans="1:8" hidden="1" x14ac:dyDescent="0.15">
      <c r="A251" s="97">
        <v>63</v>
      </c>
      <c r="B251" s="101"/>
      <c r="C251" s="102"/>
      <c r="D251" s="102"/>
      <c r="E251" s="102"/>
      <c r="F251" s="102"/>
      <c r="G251" s="102"/>
      <c r="H251" s="103"/>
    </row>
    <row r="252" spans="1:8" hidden="1" x14ac:dyDescent="0.15">
      <c r="A252" s="97">
        <v>64</v>
      </c>
      <c r="B252" s="101"/>
      <c r="C252" s="102"/>
      <c r="D252" s="102"/>
      <c r="E252" s="102"/>
      <c r="F252" s="102"/>
      <c r="G252" s="102"/>
      <c r="H252" s="103"/>
    </row>
    <row r="253" spans="1:8" hidden="1" x14ac:dyDescent="0.15">
      <c r="A253" s="97">
        <v>65</v>
      </c>
      <c r="B253" s="101"/>
      <c r="C253" s="102"/>
      <c r="D253" s="102"/>
      <c r="E253" s="102"/>
      <c r="F253" s="102"/>
      <c r="G253" s="102"/>
      <c r="H253" s="103"/>
    </row>
    <row r="254" spans="1:8" hidden="1" x14ac:dyDescent="0.15">
      <c r="A254" s="97">
        <v>66</v>
      </c>
      <c r="B254" s="101"/>
      <c r="C254" s="102"/>
      <c r="D254" s="102"/>
      <c r="E254" s="102"/>
      <c r="F254" s="102"/>
      <c r="G254" s="102"/>
      <c r="H254" s="103"/>
    </row>
    <row r="255" spans="1:8" hidden="1" x14ac:dyDescent="0.15">
      <c r="A255" s="97">
        <v>67</v>
      </c>
      <c r="B255" s="101"/>
      <c r="C255" s="102"/>
      <c r="D255" s="102"/>
      <c r="E255" s="102"/>
      <c r="F255" s="102"/>
      <c r="G255" s="102"/>
      <c r="H255" s="103"/>
    </row>
    <row r="256" spans="1:8" hidden="1" x14ac:dyDescent="0.15">
      <c r="A256" s="97">
        <v>68</v>
      </c>
      <c r="B256" s="101"/>
      <c r="C256" s="102"/>
      <c r="D256" s="102"/>
      <c r="E256" s="102"/>
      <c r="F256" s="102"/>
      <c r="G256" s="102"/>
      <c r="H256" s="103"/>
    </row>
    <row r="257" spans="1:8" hidden="1" x14ac:dyDescent="0.15">
      <c r="A257" s="97">
        <v>69</v>
      </c>
      <c r="B257" s="101"/>
      <c r="C257" s="102"/>
      <c r="D257" s="102"/>
      <c r="E257" s="102"/>
      <c r="F257" s="102"/>
      <c r="G257" s="102"/>
      <c r="H257" s="103"/>
    </row>
    <row r="258" spans="1:8" hidden="1" x14ac:dyDescent="0.15">
      <c r="A258" s="97">
        <v>70</v>
      </c>
      <c r="B258" s="101"/>
      <c r="C258" s="102"/>
      <c r="D258" s="102"/>
      <c r="E258" s="102"/>
      <c r="F258" s="102"/>
      <c r="G258" s="102"/>
      <c r="H258" s="103"/>
    </row>
    <row r="259" spans="1:8" hidden="1" x14ac:dyDescent="0.15">
      <c r="A259" s="97">
        <v>71</v>
      </c>
      <c r="B259" s="101"/>
      <c r="C259" s="102"/>
      <c r="D259" s="102"/>
      <c r="E259" s="102"/>
      <c r="F259" s="102"/>
      <c r="G259" s="102"/>
      <c r="H259" s="103"/>
    </row>
    <row r="260" spans="1:8" hidden="1" x14ac:dyDescent="0.15">
      <c r="A260" s="97">
        <v>72</v>
      </c>
      <c r="B260" s="101"/>
      <c r="C260" s="102"/>
      <c r="D260" s="102"/>
      <c r="E260" s="102"/>
      <c r="F260" s="102"/>
      <c r="G260" s="102"/>
      <c r="H260" s="103"/>
    </row>
    <row r="261" spans="1:8" hidden="1" x14ac:dyDescent="0.15">
      <c r="A261" s="97">
        <v>73</v>
      </c>
      <c r="B261" s="101"/>
      <c r="C261" s="102"/>
      <c r="D261" s="102"/>
      <c r="E261" s="102"/>
      <c r="F261" s="102"/>
      <c r="G261" s="102"/>
      <c r="H261" s="103"/>
    </row>
    <row r="262" spans="1:8" hidden="1" x14ac:dyDescent="0.15">
      <c r="A262" s="97">
        <v>74</v>
      </c>
      <c r="B262" s="101"/>
      <c r="C262" s="102"/>
      <c r="D262" s="102"/>
      <c r="E262" s="102"/>
      <c r="F262" s="102"/>
      <c r="G262" s="102"/>
      <c r="H262" s="103"/>
    </row>
    <row r="263" spans="1:8" hidden="1" x14ac:dyDescent="0.15">
      <c r="A263" s="97">
        <v>75</v>
      </c>
      <c r="B263" s="101" t="s">
        <v>12</v>
      </c>
      <c r="C263" s="102"/>
      <c r="D263" s="102"/>
      <c r="E263" s="102"/>
      <c r="F263" s="102"/>
      <c r="G263" s="102"/>
      <c r="H263" s="103"/>
    </row>
    <row r="264" spans="1:8" hidden="1" x14ac:dyDescent="0.15">
      <c r="A264" s="97">
        <v>1</v>
      </c>
      <c r="B264" s="101" t="s">
        <v>13</v>
      </c>
      <c r="C264" s="102"/>
      <c r="D264" s="102"/>
      <c r="E264" s="102"/>
      <c r="F264" s="102"/>
      <c r="G264" s="102"/>
      <c r="H264" s="103"/>
    </row>
    <row r="265" spans="1:8" hidden="1" x14ac:dyDescent="0.15">
      <c r="A265" s="97">
        <v>2</v>
      </c>
      <c r="B265" s="101" t="s">
        <v>1</v>
      </c>
      <c r="C265" s="102"/>
      <c r="D265" s="102"/>
      <c r="E265" s="102"/>
      <c r="F265" s="102"/>
      <c r="G265" s="102"/>
      <c r="H265" s="103"/>
    </row>
    <row r="266" spans="1:8" hidden="1" x14ac:dyDescent="0.15">
      <c r="A266" s="97">
        <v>3</v>
      </c>
      <c r="B266" s="101" t="s">
        <v>14</v>
      </c>
      <c r="C266" s="102"/>
      <c r="D266" s="102"/>
      <c r="E266" s="102"/>
      <c r="F266" s="102"/>
      <c r="G266" s="102"/>
      <c r="H266" s="103"/>
    </row>
    <row r="267" spans="1:8" hidden="1" x14ac:dyDescent="0.15">
      <c r="A267" s="97">
        <v>1</v>
      </c>
      <c r="B267" s="101" t="s">
        <v>3</v>
      </c>
      <c r="C267" s="102"/>
      <c r="D267" s="102"/>
      <c r="E267" s="102"/>
      <c r="F267" s="102"/>
      <c r="G267" s="102"/>
      <c r="H267" s="103"/>
    </row>
    <row r="268" spans="1:8" ht="14" hidden="1" thickBot="1" x14ac:dyDescent="0.2">
      <c r="A268" s="107">
        <v>1</v>
      </c>
      <c r="B268" s="108" t="s">
        <v>2</v>
      </c>
      <c r="C268" s="109"/>
      <c r="D268" s="109"/>
      <c r="E268" s="109"/>
      <c r="F268" s="109"/>
      <c r="G268" s="109"/>
      <c r="H268" s="110"/>
    </row>
    <row r="269" spans="1:8" ht="14" hidden="1" thickBot="1" x14ac:dyDescent="0.2"/>
    <row r="270" spans="1:8" ht="18" hidden="1" x14ac:dyDescent="0.2">
      <c r="A270" s="505" t="s">
        <v>35</v>
      </c>
      <c r="B270" s="506"/>
      <c r="C270" s="506"/>
      <c r="D270" s="506"/>
      <c r="E270" s="506"/>
      <c r="F270" s="506"/>
      <c r="G270" s="506"/>
      <c r="H270" s="507"/>
    </row>
    <row r="271" spans="1:8" ht="18" hidden="1" x14ac:dyDescent="0.2">
      <c r="A271" s="501" t="s">
        <v>27</v>
      </c>
      <c r="B271" s="502"/>
      <c r="C271" s="502"/>
      <c r="D271" s="502"/>
      <c r="E271" s="502"/>
      <c r="F271" s="502"/>
      <c r="G271" s="502"/>
      <c r="H271" s="503"/>
    </row>
    <row r="272" spans="1:8" hidden="1" x14ac:dyDescent="0.15">
      <c r="A272" s="504" t="s">
        <v>0</v>
      </c>
      <c r="B272" s="498"/>
      <c r="C272" s="498"/>
      <c r="D272" s="498"/>
      <c r="E272" s="498"/>
      <c r="F272" s="498"/>
      <c r="G272" s="498"/>
      <c r="H272" s="74"/>
    </row>
    <row r="273" spans="1:15" hidden="1" x14ac:dyDescent="0.15">
      <c r="A273" s="75" t="s">
        <v>4</v>
      </c>
      <c r="B273" s="76" t="s">
        <v>4</v>
      </c>
      <c r="C273" s="99"/>
      <c r="D273" s="73" t="s">
        <v>42</v>
      </c>
      <c r="E273" s="73" t="s">
        <v>43</v>
      </c>
      <c r="F273" s="73" t="s">
        <v>44</v>
      </c>
      <c r="G273" s="73" t="s">
        <v>45</v>
      </c>
      <c r="H273" s="74" t="s">
        <v>46</v>
      </c>
    </row>
    <row r="274" spans="1:15" ht="14" hidden="1" x14ac:dyDescent="0.15">
      <c r="A274" s="75"/>
      <c r="B274" s="77"/>
      <c r="C274" s="102"/>
      <c r="D274" s="184"/>
      <c r="E274" s="187"/>
      <c r="F274" s="190"/>
      <c r="G274" s="193"/>
      <c r="H274" s="196"/>
      <c r="J274" s="95"/>
      <c r="K274" s="95"/>
      <c r="L274" s="95"/>
      <c r="M274" s="95"/>
      <c r="N274" s="95"/>
      <c r="O274" s="95"/>
    </row>
    <row r="275" spans="1:15" ht="14" hidden="1" x14ac:dyDescent="0.15">
      <c r="A275" s="75"/>
      <c r="B275" s="77"/>
      <c r="C275" s="102"/>
      <c r="D275" s="184"/>
      <c r="E275" s="187"/>
      <c r="F275" s="190"/>
      <c r="G275" s="193"/>
      <c r="H275" s="196"/>
      <c r="J275" s="95"/>
      <c r="K275" s="95"/>
      <c r="L275" s="95"/>
      <c r="M275" s="95"/>
      <c r="N275" s="95"/>
      <c r="O275" s="95"/>
    </row>
    <row r="276" spans="1:15" ht="14" hidden="1" x14ac:dyDescent="0.15">
      <c r="A276" s="75"/>
      <c r="B276" s="77"/>
      <c r="C276" s="102"/>
      <c r="D276" s="184"/>
      <c r="E276" s="187"/>
      <c r="F276" s="190"/>
      <c r="G276" s="193"/>
      <c r="H276" s="196"/>
      <c r="J276" s="95"/>
      <c r="K276" s="95"/>
      <c r="L276" s="95"/>
      <c r="M276" s="95"/>
      <c r="N276" s="95"/>
      <c r="O276" s="95"/>
    </row>
    <row r="277" spans="1:15" ht="14" hidden="1" x14ac:dyDescent="0.15">
      <c r="A277" s="75"/>
      <c r="B277" s="77"/>
      <c r="C277" s="102"/>
      <c r="D277" s="184"/>
      <c r="E277" s="187"/>
      <c r="F277" s="190"/>
      <c r="G277" s="193"/>
      <c r="H277" s="196"/>
      <c r="J277" s="95"/>
      <c r="K277" s="95"/>
      <c r="L277" s="95"/>
      <c r="M277" s="95"/>
      <c r="N277" s="95"/>
      <c r="O277" s="95"/>
    </row>
    <row r="278" spans="1:15" ht="14" hidden="1" x14ac:dyDescent="0.15">
      <c r="A278" s="75"/>
      <c r="B278" s="77"/>
      <c r="C278" s="102"/>
      <c r="D278" s="184"/>
      <c r="E278" s="187"/>
      <c r="F278" s="190"/>
      <c r="G278" s="193"/>
      <c r="H278" s="196"/>
      <c r="J278" s="95"/>
      <c r="K278" s="95"/>
      <c r="L278" s="95"/>
      <c r="M278" s="95"/>
      <c r="N278" s="95"/>
      <c r="O278" s="95"/>
    </row>
    <row r="279" spans="1:15" ht="14" hidden="1" x14ac:dyDescent="0.15">
      <c r="A279" s="75"/>
      <c r="B279" s="77"/>
      <c r="C279" s="102"/>
      <c r="D279" s="184"/>
      <c r="E279" s="187"/>
      <c r="F279" s="190"/>
      <c r="G279" s="193"/>
      <c r="H279" s="196"/>
      <c r="J279" s="95"/>
      <c r="K279" s="95"/>
      <c r="L279" s="95"/>
      <c r="M279" s="95"/>
      <c r="N279" s="95"/>
      <c r="O279" s="95"/>
    </row>
    <row r="280" spans="1:15" ht="14" hidden="1" x14ac:dyDescent="0.15">
      <c r="A280" s="75"/>
      <c r="B280" s="77"/>
      <c r="C280" s="102"/>
      <c r="D280" s="184"/>
      <c r="E280" s="187"/>
      <c r="F280" s="190"/>
      <c r="G280" s="193"/>
      <c r="H280" s="196"/>
      <c r="J280" s="95"/>
      <c r="K280" s="95"/>
      <c r="L280" s="95"/>
      <c r="M280" s="95"/>
      <c r="N280" s="95"/>
      <c r="O280" s="95"/>
    </row>
    <row r="281" spans="1:15" ht="14" hidden="1" x14ac:dyDescent="0.15">
      <c r="A281" s="75"/>
      <c r="B281" s="77"/>
      <c r="C281" s="102"/>
      <c r="D281" s="184"/>
      <c r="E281" s="187"/>
      <c r="F281" s="190"/>
      <c r="G281" s="193"/>
      <c r="H281" s="196"/>
      <c r="J281" s="95"/>
      <c r="K281" s="95"/>
      <c r="L281" s="95"/>
      <c r="M281" s="95"/>
      <c r="N281" s="95"/>
      <c r="O281" s="95"/>
    </row>
    <row r="282" spans="1:15" ht="14" hidden="1" x14ac:dyDescent="0.15">
      <c r="A282" s="75"/>
      <c r="B282" s="77"/>
      <c r="C282" s="102"/>
      <c r="D282" s="184"/>
      <c r="E282" s="187"/>
      <c r="F282" s="190"/>
      <c r="G282" s="193"/>
      <c r="H282" s="196"/>
      <c r="J282" s="95"/>
      <c r="K282" s="95"/>
      <c r="L282" s="95"/>
      <c r="M282" s="95"/>
      <c r="N282" s="95"/>
      <c r="O282" s="95"/>
    </row>
    <row r="283" spans="1:15" ht="14" hidden="1" x14ac:dyDescent="0.15">
      <c r="A283" s="75"/>
      <c r="B283" s="77"/>
      <c r="C283" s="102"/>
      <c r="D283" s="184"/>
      <c r="E283" s="187"/>
      <c r="F283" s="190"/>
      <c r="G283" s="193"/>
      <c r="H283" s="196"/>
      <c r="J283" s="95"/>
      <c r="K283" s="95"/>
      <c r="L283" s="95"/>
      <c r="M283" s="95"/>
      <c r="N283" s="95"/>
      <c r="O283" s="95"/>
    </row>
    <row r="284" spans="1:15" ht="14" hidden="1" x14ac:dyDescent="0.15">
      <c r="A284" s="75"/>
      <c r="B284" s="77"/>
      <c r="C284" s="102"/>
      <c r="D284" s="184"/>
      <c r="E284" s="187"/>
      <c r="F284" s="190"/>
      <c r="G284" s="193"/>
      <c r="H284" s="196"/>
      <c r="J284" s="95"/>
      <c r="K284" s="95"/>
      <c r="L284" s="95"/>
      <c r="M284" s="95"/>
      <c r="N284" s="95"/>
      <c r="O284" s="95"/>
    </row>
    <row r="285" spans="1:15" ht="14" hidden="1" x14ac:dyDescent="0.15">
      <c r="A285" s="75"/>
      <c r="B285" s="77"/>
      <c r="C285" s="102"/>
      <c r="D285" s="184"/>
      <c r="E285" s="187"/>
      <c r="F285" s="190"/>
      <c r="G285" s="193"/>
      <c r="H285" s="196"/>
      <c r="J285" s="95"/>
      <c r="K285" s="95"/>
      <c r="L285" s="95"/>
      <c r="M285" s="95"/>
      <c r="N285" s="95"/>
      <c r="O285" s="95"/>
    </row>
    <row r="286" spans="1:15" ht="14" hidden="1" x14ac:dyDescent="0.15">
      <c r="A286" s="75"/>
      <c r="B286" s="77"/>
      <c r="C286" s="102"/>
      <c r="D286" s="184"/>
      <c r="E286" s="187"/>
      <c r="F286" s="190"/>
      <c r="G286" s="193"/>
      <c r="H286" s="196"/>
      <c r="J286" s="95"/>
      <c r="K286" s="95"/>
      <c r="L286" s="95"/>
      <c r="M286" s="95"/>
      <c r="N286" s="95"/>
      <c r="O286" s="95"/>
    </row>
    <row r="287" spans="1:15" ht="14" hidden="1" x14ac:dyDescent="0.15">
      <c r="A287" s="75"/>
      <c r="B287" s="77"/>
      <c r="C287" s="102"/>
      <c r="D287" s="184"/>
      <c r="E287" s="187"/>
      <c r="F287" s="190"/>
      <c r="G287" s="193"/>
      <c r="H287" s="196"/>
      <c r="J287" s="95"/>
      <c r="K287" s="95"/>
      <c r="L287" s="95"/>
      <c r="M287" s="95"/>
      <c r="N287" s="95"/>
      <c r="O287" s="95"/>
    </row>
    <row r="288" spans="1:15" ht="14" hidden="1" x14ac:dyDescent="0.15">
      <c r="A288" s="75"/>
      <c r="B288" s="77"/>
      <c r="C288" s="102"/>
      <c r="D288" s="184"/>
      <c r="E288" s="187"/>
      <c r="F288" s="190"/>
      <c r="G288" s="193"/>
      <c r="H288" s="196"/>
      <c r="J288" s="95"/>
      <c r="K288" s="95"/>
      <c r="L288" s="95"/>
      <c r="M288" s="95"/>
      <c r="N288" s="95"/>
      <c r="O288" s="95"/>
    </row>
    <row r="289" spans="1:15" ht="14" hidden="1" x14ac:dyDescent="0.15">
      <c r="A289" s="75"/>
      <c r="B289" s="77"/>
      <c r="C289" s="102"/>
      <c r="D289" s="184"/>
      <c r="E289" s="187"/>
      <c r="F289" s="190"/>
      <c r="G289" s="193"/>
      <c r="H289" s="196"/>
      <c r="J289" s="95"/>
      <c r="K289" s="95"/>
      <c r="L289" s="95"/>
      <c r="M289" s="95"/>
      <c r="N289" s="95"/>
      <c r="O289" s="95"/>
    </row>
    <row r="290" spans="1:15" ht="14" hidden="1" x14ac:dyDescent="0.15">
      <c r="A290" s="75"/>
      <c r="B290" s="77"/>
      <c r="C290" s="102"/>
      <c r="D290" s="184"/>
      <c r="E290" s="187"/>
      <c r="F290" s="190"/>
      <c r="G290" s="193"/>
      <c r="H290" s="196"/>
      <c r="J290" s="95"/>
      <c r="K290" s="95"/>
      <c r="L290" s="95"/>
      <c r="M290" s="95"/>
      <c r="N290" s="95"/>
      <c r="O290" s="95"/>
    </row>
    <row r="291" spans="1:15" ht="14" hidden="1" x14ac:dyDescent="0.15">
      <c r="A291" s="75"/>
      <c r="B291" s="77"/>
      <c r="C291" s="102"/>
      <c r="D291" s="184"/>
      <c r="E291" s="187"/>
      <c r="F291" s="190"/>
      <c r="G291" s="193"/>
      <c r="H291" s="196"/>
      <c r="J291" s="95"/>
      <c r="K291" s="95"/>
      <c r="L291" s="95"/>
      <c r="M291" s="95"/>
      <c r="N291" s="95"/>
      <c r="O291" s="95"/>
    </row>
    <row r="292" spans="1:15" ht="14" hidden="1" x14ac:dyDescent="0.15">
      <c r="A292" s="75"/>
      <c r="B292" s="77"/>
      <c r="C292" s="102"/>
      <c r="D292" s="184"/>
      <c r="E292" s="187"/>
      <c r="F292" s="190"/>
      <c r="G292" s="193"/>
      <c r="H292" s="196"/>
      <c r="J292" s="95"/>
      <c r="K292" s="95"/>
      <c r="L292" s="95"/>
      <c r="M292" s="95"/>
      <c r="N292" s="95"/>
      <c r="O292" s="95"/>
    </row>
    <row r="293" spans="1:15" ht="14" hidden="1" x14ac:dyDescent="0.15">
      <c r="A293" s="75"/>
      <c r="B293" s="77"/>
      <c r="C293" s="102"/>
      <c r="D293" s="184"/>
      <c r="E293" s="187"/>
      <c r="F293" s="190"/>
      <c r="G293" s="193"/>
      <c r="H293" s="196"/>
      <c r="J293" s="95"/>
      <c r="K293" s="95"/>
      <c r="L293" s="95"/>
      <c r="M293" s="95"/>
      <c r="N293" s="95"/>
      <c r="O293" s="95"/>
    </row>
    <row r="294" spans="1:15" ht="14" hidden="1" x14ac:dyDescent="0.15">
      <c r="A294" s="75"/>
      <c r="B294" s="77"/>
      <c r="C294" s="102"/>
      <c r="D294" s="184"/>
      <c r="E294" s="187"/>
      <c r="F294" s="190"/>
      <c r="G294" s="193"/>
      <c r="H294" s="196"/>
      <c r="J294" s="95"/>
      <c r="K294" s="95"/>
      <c r="L294" s="95"/>
      <c r="M294" s="95"/>
      <c r="N294" s="95"/>
      <c r="O294" s="95"/>
    </row>
    <row r="295" spans="1:15" ht="14" hidden="1" x14ac:dyDescent="0.15">
      <c r="A295" s="75"/>
      <c r="B295" s="77"/>
      <c r="C295" s="102"/>
      <c r="D295" s="184"/>
      <c r="E295" s="187"/>
      <c r="F295" s="190"/>
      <c r="G295" s="193"/>
      <c r="H295" s="196"/>
      <c r="J295" s="95"/>
      <c r="K295" s="95"/>
      <c r="L295" s="95"/>
      <c r="M295" s="95"/>
      <c r="N295" s="95"/>
      <c r="O295" s="95"/>
    </row>
    <row r="296" spans="1:15" ht="14" hidden="1" x14ac:dyDescent="0.15">
      <c r="A296" s="75"/>
      <c r="B296" s="77"/>
      <c r="C296" s="102"/>
      <c r="D296" s="184"/>
      <c r="E296" s="187"/>
      <c r="F296" s="190"/>
      <c r="G296" s="193"/>
      <c r="H296" s="196"/>
      <c r="J296" s="95"/>
      <c r="K296" s="95"/>
      <c r="L296" s="95"/>
      <c r="M296" s="95"/>
      <c r="N296" s="95"/>
      <c r="O296" s="95"/>
    </row>
    <row r="297" spans="1:15" ht="14" hidden="1" x14ac:dyDescent="0.15">
      <c r="A297" s="75"/>
      <c r="B297" s="77"/>
      <c r="C297" s="102"/>
      <c r="D297" s="184"/>
      <c r="E297" s="187"/>
      <c r="F297" s="190"/>
      <c r="G297" s="193"/>
      <c r="H297" s="196"/>
      <c r="J297" s="95"/>
      <c r="K297" s="95"/>
      <c r="L297" s="95"/>
      <c r="M297" s="95"/>
      <c r="N297" s="95"/>
      <c r="O297" s="95"/>
    </row>
    <row r="298" spans="1:15" ht="14" hidden="1" x14ac:dyDescent="0.15">
      <c r="A298" s="75"/>
      <c r="B298" s="77"/>
      <c r="C298" s="102"/>
      <c r="D298" s="182"/>
      <c r="E298" s="185"/>
      <c r="F298" s="188"/>
      <c r="G298" s="191"/>
      <c r="H298" s="194"/>
      <c r="J298" s="95"/>
      <c r="K298" s="95"/>
      <c r="L298" s="95"/>
      <c r="M298" s="95"/>
      <c r="N298" s="95"/>
      <c r="O298" s="95"/>
    </row>
    <row r="299" spans="1:15" ht="14" hidden="1" x14ac:dyDescent="0.15">
      <c r="A299" s="75"/>
      <c r="B299" s="77"/>
      <c r="C299" s="102"/>
      <c r="D299" s="183"/>
      <c r="E299" s="186"/>
      <c r="F299" s="189"/>
      <c r="G299" s="192"/>
      <c r="H299" s="195"/>
      <c r="J299" s="95"/>
      <c r="K299" s="95"/>
      <c r="L299" s="95"/>
      <c r="M299" s="95"/>
      <c r="N299" s="95"/>
      <c r="O299" s="95"/>
    </row>
    <row r="300" spans="1:15" ht="14" hidden="1" x14ac:dyDescent="0.15">
      <c r="A300" s="75"/>
      <c r="B300" s="77"/>
      <c r="C300" s="102"/>
      <c r="D300" s="183"/>
      <c r="E300" s="186"/>
      <c r="F300" s="189"/>
      <c r="G300" s="192"/>
      <c r="H300" s="195"/>
      <c r="J300" s="95"/>
      <c r="K300" s="95"/>
      <c r="L300" s="95"/>
      <c r="M300" s="95"/>
      <c r="N300" s="95"/>
      <c r="O300" s="95"/>
    </row>
    <row r="301" spans="1:15" hidden="1" x14ac:dyDescent="0.15">
      <c r="A301" s="75"/>
      <c r="B301" s="77"/>
      <c r="C301" s="102"/>
      <c r="D301" s="78"/>
      <c r="E301" s="78"/>
      <c r="F301" s="78"/>
      <c r="G301" s="78"/>
      <c r="H301" s="79"/>
      <c r="J301" s="95"/>
      <c r="K301" s="95"/>
      <c r="L301" s="95"/>
      <c r="M301" s="95"/>
      <c r="N301" s="95"/>
      <c r="O301" s="95"/>
    </row>
    <row r="302" spans="1:15" hidden="1" x14ac:dyDescent="0.15">
      <c r="A302" s="75"/>
      <c r="B302" s="77"/>
      <c r="C302" s="102"/>
      <c r="D302" s="78"/>
      <c r="E302" s="78"/>
      <c r="F302" s="78"/>
      <c r="G302" s="78"/>
      <c r="H302" s="79"/>
      <c r="J302" s="95"/>
      <c r="K302" s="95"/>
      <c r="L302" s="95"/>
      <c r="M302" s="95"/>
      <c r="N302" s="95"/>
      <c r="O302" s="95"/>
    </row>
    <row r="303" spans="1:15" hidden="1" x14ac:dyDescent="0.15">
      <c r="A303" s="75"/>
      <c r="C303" s="105"/>
      <c r="H303" s="81"/>
    </row>
    <row r="304" spans="1:15" ht="18" hidden="1" x14ac:dyDescent="0.2">
      <c r="A304" s="501"/>
      <c r="B304" s="502"/>
      <c r="C304" s="502"/>
      <c r="D304" s="502"/>
      <c r="E304" s="502"/>
      <c r="F304" s="502"/>
      <c r="G304" s="502"/>
      <c r="H304" s="503"/>
    </row>
    <row r="305" spans="1:8" hidden="1" x14ac:dyDescent="0.15">
      <c r="A305" s="504"/>
      <c r="B305" s="498"/>
      <c r="C305" s="498"/>
      <c r="D305" s="498"/>
      <c r="E305" s="498"/>
      <c r="F305" s="498"/>
      <c r="G305" s="498"/>
      <c r="H305" s="74"/>
    </row>
    <row r="306" spans="1:8" hidden="1" x14ac:dyDescent="0.15">
      <c r="A306" s="75"/>
      <c r="B306" s="76"/>
      <c r="C306" s="99"/>
      <c r="D306" s="73"/>
      <c r="E306" s="73"/>
      <c r="F306" s="73"/>
      <c r="G306" s="73"/>
      <c r="H306" s="74"/>
    </row>
    <row r="307" spans="1:8" ht="14" hidden="1" x14ac:dyDescent="0.15">
      <c r="A307" s="75"/>
      <c r="B307" s="77"/>
      <c r="C307" s="102"/>
      <c r="D307" s="199"/>
      <c r="E307" s="202"/>
      <c r="F307" s="205"/>
      <c r="G307" s="208"/>
      <c r="H307" s="211"/>
    </row>
    <row r="308" spans="1:8" ht="14" hidden="1" x14ac:dyDescent="0.15">
      <c r="A308" s="75"/>
      <c r="B308" s="77"/>
      <c r="C308" s="102"/>
      <c r="D308" s="199"/>
      <c r="E308" s="202"/>
      <c r="F308" s="205"/>
      <c r="G308" s="208"/>
      <c r="H308" s="211"/>
    </row>
    <row r="309" spans="1:8" ht="14" hidden="1" x14ac:dyDescent="0.15">
      <c r="A309" s="75"/>
      <c r="B309" s="77"/>
      <c r="C309" s="102"/>
      <c r="D309" s="199"/>
      <c r="E309" s="202"/>
      <c r="F309" s="205"/>
      <c r="G309" s="208"/>
      <c r="H309" s="211"/>
    </row>
    <row r="310" spans="1:8" ht="14" hidden="1" x14ac:dyDescent="0.15">
      <c r="A310" s="75"/>
      <c r="B310" s="77"/>
      <c r="C310" s="102"/>
      <c r="D310" s="199"/>
      <c r="E310" s="202"/>
      <c r="F310" s="205"/>
      <c r="G310" s="208"/>
      <c r="H310" s="211"/>
    </row>
    <row r="311" spans="1:8" ht="14" hidden="1" x14ac:dyDescent="0.15">
      <c r="A311" s="75"/>
      <c r="B311" s="77"/>
      <c r="C311" s="102"/>
      <c r="D311" s="199"/>
      <c r="E311" s="202"/>
      <c r="F311" s="205"/>
      <c r="G311" s="208"/>
      <c r="H311" s="211"/>
    </row>
    <row r="312" spans="1:8" ht="14" hidden="1" x14ac:dyDescent="0.15">
      <c r="A312" s="75"/>
      <c r="B312" s="77"/>
      <c r="C312" s="102"/>
      <c r="D312" s="199"/>
      <c r="E312" s="202"/>
      <c r="F312" s="205"/>
      <c r="G312" s="208"/>
      <c r="H312" s="211"/>
    </row>
    <row r="313" spans="1:8" ht="14" hidden="1" x14ac:dyDescent="0.15">
      <c r="A313" s="75"/>
      <c r="B313" s="77"/>
      <c r="C313" s="102"/>
      <c r="D313" s="199"/>
      <c r="E313" s="202"/>
      <c r="F313" s="205"/>
      <c r="G313" s="208"/>
      <c r="H313" s="211"/>
    </row>
    <row r="314" spans="1:8" ht="14" hidden="1" x14ac:dyDescent="0.15">
      <c r="A314" s="75"/>
      <c r="B314" s="77"/>
      <c r="C314" s="102"/>
      <c r="D314" s="199"/>
      <c r="E314" s="202"/>
      <c r="F314" s="205"/>
      <c r="G314" s="208"/>
      <c r="H314" s="211"/>
    </row>
    <row r="315" spans="1:8" ht="14" hidden="1" x14ac:dyDescent="0.15">
      <c r="A315" s="75"/>
      <c r="B315" s="77"/>
      <c r="C315" s="102"/>
      <c r="D315" s="199"/>
      <c r="E315" s="202"/>
      <c r="F315" s="205"/>
      <c r="G315" s="208"/>
      <c r="H315" s="211"/>
    </row>
    <row r="316" spans="1:8" ht="14" hidden="1" x14ac:dyDescent="0.15">
      <c r="A316" s="75"/>
      <c r="B316" s="77"/>
      <c r="C316" s="102"/>
      <c r="D316" s="199"/>
      <c r="E316" s="202"/>
      <c r="F316" s="205"/>
      <c r="G316" s="208"/>
      <c r="H316" s="211"/>
    </row>
    <row r="317" spans="1:8" ht="14" hidden="1" x14ac:dyDescent="0.15">
      <c r="A317" s="75"/>
      <c r="B317" s="77"/>
      <c r="C317" s="102"/>
      <c r="D317" s="199"/>
      <c r="E317" s="202"/>
      <c r="F317" s="205"/>
      <c r="G317" s="208"/>
      <c r="H317" s="211"/>
    </row>
    <row r="318" spans="1:8" ht="14" hidden="1" x14ac:dyDescent="0.15">
      <c r="A318" s="75"/>
      <c r="B318" s="77"/>
      <c r="C318" s="102"/>
      <c r="D318" s="199"/>
      <c r="E318" s="202"/>
      <c r="F318" s="205"/>
      <c r="G318" s="208"/>
      <c r="H318" s="211"/>
    </row>
    <row r="319" spans="1:8" ht="14" hidden="1" x14ac:dyDescent="0.15">
      <c r="A319" s="75"/>
      <c r="B319" s="77"/>
      <c r="C319" s="102"/>
      <c r="D319" s="199"/>
      <c r="E319" s="202"/>
      <c r="F319" s="205"/>
      <c r="G319" s="208"/>
      <c r="H319" s="211"/>
    </row>
    <row r="320" spans="1:8" ht="14" hidden="1" x14ac:dyDescent="0.15">
      <c r="A320" s="75"/>
      <c r="B320" s="77"/>
      <c r="C320" s="102"/>
      <c r="D320" s="199"/>
      <c r="E320" s="202"/>
      <c r="F320" s="205"/>
      <c r="G320" s="208"/>
      <c r="H320" s="211"/>
    </row>
    <row r="321" spans="1:8" ht="14" hidden="1" x14ac:dyDescent="0.15">
      <c r="A321" s="75"/>
      <c r="B321" s="77"/>
      <c r="C321" s="102"/>
      <c r="D321" s="199"/>
      <c r="E321" s="202"/>
      <c r="F321" s="205"/>
      <c r="G321" s="208"/>
      <c r="H321" s="211"/>
    </row>
    <row r="322" spans="1:8" ht="14" hidden="1" x14ac:dyDescent="0.15">
      <c r="A322" s="75"/>
      <c r="B322" s="77"/>
      <c r="C322" s="102"/>
      <c r="D322" s="199"/>
      <c r="E322" s="202"/>
      <c r="F322" s="205"/>
      <c r="G322" s="208"/>
      <c r="H322" s="211"/>
    </row>
    <row r="323" spans="1:8" ht="14" hidden="1" x14ac:dyDescent="0.15">
      <c r="A323" s="75"/>
      <c r="B323" s="77"/>
      <c r="C323" s="102"/>
      <c r="D323" s="199"/>
      <c r="E323" s="202"/>
      <c r="F323" s="205"/>
      <c r="G323" s="208"/>
      <c r="H323" s="211"/>
    </row>
    <row r="324" spans="1:8" ht="14" hidden="1" x14ac:dyDescent="0.15">
      <c r="A324" s="75"/>
      <c r="B324" s="77"/>
      <c r="C324" s="102"/>
      <c r="D324" s="199"/>
      <c r="E324" s="202"/>
      <c r="F324" s="205"/>
      <c r="G324" s="208"/>
      <c r="H324" s="211"/>
    </row>
    <row r="325" spans="1:8" ht="14" hidden="1" x14ac:dyDescent="0.15">
      <c r="A325" s="75"/>
      <c r="B325" s="77"/>
      <c r="C325" s="102"/>
      <c r="D325" s="199"/>
      <c r="E325" s="202"/>
      <c r="F325" s="205"/>
      <c r="G325" s="208"/>
      <c r="H325" s="211"/>
    </row>
    <row r="326" spans="1:8" ht="14" hidden="1" x14ac:dyDescent="0.15">
      <c r="A326" s="75"/>
      <c r="B326" s="77"/>
      <c r="C326" s="102"/>
      <c r="D326" s="199"/>
      <c r="E326" s="202"/>
      <c r="F326" s="205"/>
      <c r="G326" s="208"/>
      <c r="H326" s="211"/>
    </row>
    <row r="327" spans="1:8" ht="14" hidden="1" x14ac:dyDescent="0.15">
      <c r="A327" s="75"/>
      <c r="B327" s="77"/>
      <c r="C327" s="102"/>
      <c r="D327" s="199"/>
      <c r="E327" s="202"/>
      <c r="F327" s="205"/>
      <c r="G327" s="208"/>
      <c r="H327" s="211"/>
    </row>
    <row r="328" spans="1:8" ht="14" hidden="1" x14ac:dyDescent="0.15">
      <c r="A328" s="75"/>
      <c r="B328" s="77"/>
      <c r="C328" s="102"/>
      <c r="D328" s="199"/>
      <c r="E328" s="202"/>
      <c r="F328" s="205"/>
      <c r="G328" s="208"/>
      <c r="H328" s="211"/>
    </row>
    <row r="329" spans="1:8" ht="14" hidden="1" x14ac:dyDescent="0.15">
      <c r="A329" s="75"/>
      <c r="B329" s="77"/>
      <c r="C329" s="102"/>
      <c r="D329" s="199"/>
      <c r="E329" s="202"/>
      <c r="F329" s="205"/>
      <c r="G329" s="208"/>
      <c r="H329" s="211"/>
    </row>
    <row r="330" spans="1:8" ht="14" hidden="1" x14ac:dyDescent="0.15">
      <c r="A330" s="75"/>
      <c r="B330" s="77"/>
      <c r="C330" s="102"/>
      <c r="D330" s="199"/>
      <c r="E330" s="202"/>
      <c r="F330" s="205"/>
      <c r="G330" s="208"/>
      <c r="H330" s="211"/>
    </row>
    <row r="331" spans="1:8" ht="14" hidden="1" x14ac:dyDescent="0.15">
      <c r="A331" s="75"/>
      <c r="B331" s="77"/>
      <c r="C331" s="102"/>
      <c r="D331" s="197"/>
      <c r="E331" s="200"/>
      <c r="F331" s="203"/>
      <c r="G331" s="206"/>
      <c r="H331" s="209"/>
    </row>
    <row r="332" spans="1:8" ht="14" hidden="1" x14ac:dyDescent="0.15">
      <c r="A332" s="75"/>
      <c r="B332" s="77"/>
      <c r="C332" s="102"/>
      <c r="D332" s="198"/>
      <c r="E332" s="201"/>
      <c r="F332" s="204"/>
      <c r="G332" s="207"/>
      <c r="H332" s="210"/>
    </row>
    <row r="333" spans="1:8" ht="14" hidden="1" x14ac:dyDescent="0.15">
      <c r="A333" s="75"/>
      <c r="B333" s="77"/>
      <c r="C333" s="102"/>
      <c r="D333" s="198"/>
      <c r="E333" s="201"/>
      <c r="F333" s="204"/>
      <c r="G333" s="207"/>
      <c r="H333" s="210"/>
    </row>
    <row r="334" spans="1:8" hidden="1" x14ac:dyDescent="0.15">
      <c r="A334" s="75"/>
      <c r="B334" s="77"/>
      <c r="C334" s="102"/>
      <c r="D334" s="78"/>
      <c r="E334" s="78"/>
      <c r="F334" s="78"/>
      <c r="G334" s="78"/>
      <c r="H334" s="79"/>
    </row>
    <row r="335" spans="1:8" ht="14" hidden="1" thickBot="1" x14ac:dyDescent="0.2">
      <c r="A335" s="82"/>
      <c r="B335" s="83"/>
      <c r="C335" s="109"/>
      <c r="D335" s="84"/>
      <c r="E335" s="84"/>
      <c r="F335" s="84"/>
      <c r="G335" s="84"/>
      <c r="H335" s="85"/>
    </row>
    <row r="336" spans="1:8" ht="14" hidden="1" thickBot="1" x14ac:dyDescent="0.2"/>
    <row r="337" spans="1:15" ht="18" hidden="1" x14ac:dyDescent="0.2">
      <c r="A337" s="505"/>
      <c r="B337" s="506"/>
      <c r="C337" s="506"/>
      <c r="D337" s="506"/>
      <c r="E337" s="506"/>
      <c r="F337" s="506"/>
      <c r="G337" s="506"/>
      <c r="H337" s="507"/>
    </row>
    <row r="338" spans="1:15" ht="18" hidden="1" x14ac:dyDescent="0.2">
      <c r="A338" s="501"/>
      <c r="B338" s="502"/>
      <c r="C338" s="502"/>
      <c r="D338" s="502"/>
      <c r="E338" s="502"/>
      <c r="F338" s="502"/>
      <c r="G338" s="502"/>
      <c r="H338" s="503"/>
    </row>
    <row r="339" spans="1:15" hidden="1" x14ac:dyDescent="0.15">
      <c r="A339" s="504"/>
      <c r="B339" s="498"/>
      <c r="C339" s="498"/>
      <c r="D339" s="498"/>
      <c r="E339" s="498"/>
      <c r="F339" s="498"/>
      <c r="G339" s="498"/>
      <c r="H339" s="74"/>
    </row>
    <row r="340" spans="1:15" hidden="1" x14ac:dyDescent="0.15">
      <c r="A340" s="75"/>
      <c r="B340" s="76"/>
      <c r="C340" s="99"/>
      <c r="D340" s="73"/>
      <c r="E340" s="73"/>
      <c r="F340" s="73"/>
      <c r="G340" s="73"/>
      <c r="H340" s="74"/>
    </row>
    <row r="341" spans="1:15" ht="14" hidden="1" x14ac:dyDescent="0.15">
      <c r="A341" s="75"/>
      <c r="B341" s="77"/>
      <c r="C341" s="102"/>
      <c r="D341" s="136"/>
      <c r="E341" s="138"/>
      <c r="F341" s="140"/>
      <c r="G341" s="142"/>
      <c r="H341" s="144"/>
      <c r="J341" s="95"/>
      <c r="K341" s="95"/>
      <c r="L341" s="95"/>
      <c r="M341" s="95"/>
      <c r="N341" s="95"/>
      <c r="O341" s="95"/>
    </row>
    <row r="342" spans="1:15" ht="14" hidden="1" x14ac:dyDescent="0.15">
      <c r="A342" s="75"/>
      <c r="B342" s="77"/>
      <c r="C342" s="102"/>
      <c r="D342" s="136"/>
      <c r="E342" s="138"/>
      <c r="F342" s="140"/>
      <c r="G342" s="142"/>
      <c r="H342" s="144"/>
      <c r="J342" s="95"/>
      <c r="K342" s="95"/>
      <c r="L342" s="95"/>
      <c r="M342" s="95"/>
      <c r="N342" s="95"/>
      <c r="O342" s="95"/>
    </row>
    <row r="343" spans="1:15" ht="14" hidden="1" x14ac:dyDescent="0.15">
      <c r="A343" s="75"/>
      <c r="B343" s="77"/>
      <c r="C343" s="102"/>
      <c r="D343" s="136"/>
      <c r="E343" s="138"/>
      <c r="F343" s="140"/>
      <c r="G343" s="142"/>
      <c r="H343" s="144"/>
      <c r="J343" s="95"/>
      <c r="K343" s="95"/>
      <c r="L343" s="95"/>
      <c r="M343" s="95"/>
      <c r="N343" s="95"/>
      <c r="O343" s="95"/>
    </row>
    <row r="344" spans="1:15" ht="14" hidden="1" x14ac:dyDescent="0.15">
      <c r="A344" s="75"/>
      <c r="B344" s="77"/>
      <c r="C344" s="102"/>
      <c r="D344" s="136"/>
      <c r="E344" s="138"/>
      <c r="F344" s="140"/>
      <c r="G344" s="142"/>
      <c r="H344" s="144"/>
      <c r="J344" s="95"/>
      <c r="K344" s="95"/>
      <c r="L344" s="95"/>
      <c r="M344" s="95"/>
      <c r="N344" s="95"/>
      <c r="O344" s="95"/>
    </row>
    <row r="345" spans="1:15" ht="14" hidden="1" x14ac:dyDescent="0.15">
      <c r="A345" s="75"/>
      <c r="B345" s="77"/>
      <c r="C345" s="102"/>
      <c r="D345" s="136"/>
      <c r="E345" s="138"/>
      <c r="F345" s="140"/>
      <c r="G345" s="142"/>
      <c r="H345" s="144"/>
      <c r="J345" s="95"/>
      <c r="K345" s="95"/>
      <c r="L345" s="95"/>
      <c r="M345" s="95"/>
      <c r="N345" s="95"/>
      <c r="O345" s="95"/>
    </row>
    <row r="346" spans="1:15" ht="14" hidden="1" x14ac:dyDescent="0.15">
      <c r="A346" s="75"/>
      <c r="B346" s="77"/>
      <c r="C346" s="102"/>
      <c r="D346" s="136"/>
      <c r="E346" s="138"/>
      <c r="F346" s="140"/>
      <c r="G346" s="142"/>
      <c r="H346" s="144"/>
      <c r="J346" s="95"/>
      <c r="K346" s="95"/>
      <c r="L346" s="95"/>
      <c r="M346" s="95"/>
      <c r="N346" s="95"/>
      <c r="O346" s="95"/>
    </row>
    <row r="347" spans="1:15" ht="14" hidden="1" x14ac:dyDescent="0.15">
      <c r="A347" s="75"/>
      <c r="B347" s="77"/>
      <c r="C347" s="102"/>
      <c r="D347" s="136"/>
      <c r="E347" s="138"/>
      <c r="F347" s="140"/>
      <c r="G347" s="142"/>
      <c r="H347" s="144"/>
      <c r="J347" s="95"/>
      <c r="K347" s="95"/>
      <c r="L347" s="95"/>
      <c r="M347" s="95"/>
      <c r="N347" s="95"/>
      <c r="O347" s="95"/>
    </row>
    <row r="348" spans="1:15" ht="14" hidden="1" x14ac:dyDescent="0.15">
      <c r="A348" s="75"/>
      <c r="B348" s="77"/>
      <c r="C348" s="102"/>
      <c r="D348" s="136"/>
      <c r="E348" s="138"/>
      <c r="F348" s="140"/>
      <c r="G348" s="142"/>
      <c r="H348" s="144"/>
      <c r="J348" s="95"/>
      <c r="K348" s="95"/>
      <c r="L348" s="95"/>
      <c r="M348" s="95"/>
      <c r="N348" s="95"/>
      <c r="O348" s="95"/>
    </row>
    <row r="349" spans="1:15" ht="14" hidden="1" x14ac:dyDescent="0.15">
      <c r="A349" s="75"/>
      <c r="B349" s="77"/>
      <c r="C349" s="102"/>
      <c r="D349" s="136"/>
      <c r="E349" s="138"/>
      <c r="F349" s="140"/>
      <c r="G349" s="142"/>
      <c r="H349" s="144"/>
      <c r="J349" s="95"/>
      <c r="K349" s="95"/>
      <c r="L349" s="95"/>
      <c r="M349" s="95"/>
      <c r="N349" s="95"/>
      <c r="O349" s="95"/>
    </row>
    <row r="350" spans="1:15" ht="14" hidden="1" x14ac:dyDescent="0.15">
      <c r="A350" s="75"/>
      <c r="B350" s="77"/>
      <c r="C350" s="102"/>
      <c r="D350" s="136"/>
      <c r="E350" s="138"/>
      <c r="F350" s="140"/>
      <c r="G350" s="142"/>
      <c r="H350" s="144"/>
      <c r="J350" s="95"/>
      <c r="K350" s="95"/>
      <c r="L350" s="95"/>
      <c r="M350" s="95"/>
      <c r="N350" s="95"/>
      <c r="O350" s="95"/>
    </row>
    <row r="351" spans="1:15" ht="14" hidden="1" x14ac:dyDescent="0.15">
      <c r="A351" s="75"/>
      <c r="B351" s="77"/>
      <c r="C351" s="102"/>
      <c r="D351" s="136"/>
      <c r="E351" s="138"/>
      <c r="F351" s="140"/>
      <c r="G351" s="142"/>
      <c r="H351" s="144"/>
      <c r="J351" s="95"/>
      <c r="K351" s="95"/>
      <c r="L351" s="95"/>
      <c r="M351" s="95"/>
      <c r="N351" s="95"/>
      <c r="O351" s="95"/>
    </row>
    <row r="352" spans="1:15" ht="14" hidden="1" x14ac:dyDescent="0.15">
      <c r="A352" s="75"/>
      <c r="B352" s="77"/>
      <c r="C352" s="102"/>
      <c r="D352" s="136"/>
      <c r="E352" s="138"/>
      <c r="F352" s="140"/>
      <c r="G352" s="142"/>
      <c r="H352" s="144"/>
      <c r="J352" s="95"/>
      <c r="K352" s="95"/>
      <c r="L352" s="95"/>
      <c r="M352" s="95"/>
      <c r="N352" s="95"/>
      <c r="O352" s="95"/>
    </row>
    <row r="353" spans="1:15" ht="14" hidden="1" x14ac:dyDescent="0.15">
      <c r="A353" s="75"/>
      <c r="B353" s="77"/>
      <c r="C353" s="102"/>
      <c r="D353" s="136"/>
      <c r="E353" s="138"/>
      <c r="F353" s="140"/>
      <c r="G353" s="142"/>
      <c r="H353" s="144"/>
      <c r="J353" s="95"/>
      <c r="K353" s="95"/>
      <c r="L353" s="95"/>
      <c r="M353" s="95"/>
      <c r="N353" s="95"/>
      <c r="O353" s="95"/>
    </row>
    <row r="354" spans="1:15" ht="14" hidden="1" x14ac:dyDescent="0.15">
      <c r="A354" s="75"/>
      <c r="B354" s="77"/>
      <c r="C354" s="102"/>
      <c r="D354" s="136"/>
      <c r="E354" s="138"/>
      <c r="F354" s="140"/>
      <c r="G354" s="142"/>
      <c r="H354" s="144"/>
      <c r="J354" s="95"/>
      <c r="K354" s="95"/>
      <c r="L354" s="95"/>
      <c r="M354" s="95"/>
      <c r="N354" s="95"/>
      <c r="O354" s="95"/>
    </row>
    <row r="355" spans="1:15" ht="14" hidden="1" x14ac:dyDescent="0.15">
      <c r="A355" s="75"/>
      <c r="B355" s="77"/>
      <c r="C355" s="102"/>
      <c r="D355" s="136"/>
      <c r="E355" s="138"/>
      <c r="F355" s="140"/>
      <c r="G355" s="142"/>
      <c r="H355" s="144"/>
      <c r="J355" s="95"/>
      <c r="K355" s="95"/>
      <c r="L355" s="95"/>
      <c r="M355" s="95"/>
      <c r="N355" s="95"/>
      <c r="O355" s="95"/>
    </row>
    <row r="356" spans="1:15" ht="14" hidden="1" x14ac:dyDescent="0.15">
      <c r="A356" s="75"/>
      <c r="B356" s="77"/>
      <c r="C356" s="102"/>
      <c r="D356" s="136"/>
      <c r="E356" s="138"/>
      <c r="F356" s="140"/>
      <c r="G356" s="142"/>
      <c r="H356" s="144"/>
      <c r="J356" s="95"/>
      <c r="K356" s="95"/>
      <c r="L356" s="95"/>
      <c r="M356" s="95"/>
      <c r="N356" s="95"/>
      <c r="O356" s="95"/>
    </row>
    <row r="357" spans="1:15" ht="14" hidden="1" x14ac:dyDescent="0.15">
      <c r="A357" s="75"/>
      <c r="B357" s="77"/>
      <c r="C357" s="102"/>
      <c r="D357" s="136"/>
      <c r="E357" s="138"/>
      <c r="F357" s="140"/>
      <c r="G357" s="142"/>
      <c r="H357" s="144"/>
      <c r="J357" s="95"/>
      <c r="K357" s="95"/>
      <c r="L357" s="95"/>
      <c r="M357" s="95"/>
      <c r="N357" s="95"/>
      <c r="O357" s="95"/>
    </row>
    <row r="358" spans="1:15" ht="14" hidden="1" x14ac:dyDescent="0.15">
      <c r="A358" s="75"/>
      <c r="B358" s="77"/>
      <c r="C358" s="102"/>
      <c r="D358" s="136"/>
      <c r="E358" s="138"/>
      <c r="F358" s="140"/>
      <c r="G358" s="142"/>
      <c r="H358" s="144"/>
      <c r="J358" s="95"/>
      <c r="K358" s="95"/>
      <c r="L358" s="95"/>
      <c r="M358" s="95"/>
      <c r="N358" s="95"/>
      <c r="O358" s="95"/>
    </row>
    <row r="359" spans="1:15" ht="14" hidden="1" x14ac:dyDescent="0.15">
      <c r="A359" s="75"/>
      <c r="B359" s="77"/>
      <c r="C359" s="102"/>
      <c r="D359" s="136"/>
      <c r="E359" s="138"/>
      <c r="F359" s="140"/>
      <c r="G359" s="142"/>
      <c r="H359" s="144"/>
      <c r="J359" s="95"/>
      <c r="K359" s="95"/>
      <c r="L359" s="95"/>
      <c r="M359" s="95"/>
      <c r="N359" s="95"/>
      <c r="O359" s="95"/>
    </row>
    <row r="360" spans="1:15" ht="14" hidden="1" x14ac:dyDescent="0.15">
      <c r="A360" s="75"/>
      <c r="B360" s="77"/>
      <c r="C360" s="102"/>
      <c r="D360" s="136"/>
      <c r="E360" s="138"/>
      <c r="F360" s="140"/>
      <c r="G360" s="142"/>
      <c r="H360" s="144"/>
      <c r="J360" s="95"/>
      <c r="K360" s="95"/>
      <c r="L360" s="95"/>
      <c r="M360" s="95"/>
      <c r="N360" s="95"/>
      <c r="O360" s="95"/>
    </row>
    <row r="361" spans="1:15" ht="14" hidden="1" x14ac:dyDescent="0.15">
      <c r="A361" s="75"/>
      <c r="B361" s="77"/>
      <c r="C361" s="102"/>
      <c r="D361" s="136"/>
      <c r="E361" s="138"/>
      <c r="F361" s="140"/>
      <c r="G361" s="142"/>
      <c r="H361" s="144"/>
      <c r="J361" s="95"/>
      <c r="K361" s="95"/>
      <c r="L361" s="95"/>
      <c r="M361" s="95"/>
      <c r="N361" s="95"/>
      <c r="O361" s="95"/>
    </row>
    <row r="362" spans="1:15" ht="14" hidden="1" x14ac:dyDescent="0.15">
      <c r="A362" s="75"/>
      <c r="B362" s="77"/>
      <c r="C362" s="102"/>
      <c r="D362" s="136"/>
      <c r="E362" s="138"/>
      <c r="F362" s="140"/>
      <c r="G362" s="142"/>
      <c r="H362" s="144"/>
      <c r="J362" s="95"/>
      <c r="K362" s="95"/>
      <c r="L362" s="95"/>
      <c r="M362" s="95"/>
      <c r="N362" s="95"/>
      <c r="O362" s="95"/>
    </row>
    <row r="363" spans="1:15" ht="14" hidden="1" x14ac:dyDescent="0.15">
      <c r="A363" s="75"/>
      <c r="B363" s="77"/>
      <c r="C363" s="102"/>
      <c r="D363" s="136"/>
      <c r="E363" s="138"/>
      <c r="F363" s="140"/>
      <c r="G363" s="142"/>
      <c r="H363" s="144"/>
      <c r="J363" s="95"/>
      <c r="K363" s="95"/>
      <c r="L363" s="95"/>
      <c r="M363" s="95"/>
      <c r="N363" s="95"/>
      <c r="O363" s="95"/>
    </row>
    <row r="364" spans="1:15" ht="14" hidden="1" x14ac:dyDescent="0.15">
      <c r="A364" s="75"/>
      <c r="B364" s="77"/>
      <c r="C364" s="102"/>
      <c r="D364" s="137"/>
      <c r="E364" s="139"/>
      <c r="F364" s="141"/>
      <c r="G364" s="143"/>
      <c r="H364" s="145"/>
      <c r="J364" s="95"/>
      <c r="K364" s="95"/>
      <c r="L364" s="95"/>
      <c r="M364" s="95"/>
      <c r="N364" s="95"/>
      <c r="O364" s="95"/>
    </row>
    <row r="365" spans="1:15" ht="14" hidden="1" x14ac:dyDescent="0.15">
      <c r="A365" s="75"/>
      <c r="B365" s="77"/>
      <c r="C365" s="102"/>
      <c r="D365" s="131"/>
      <c r="E365" s="132"/>
      <c r="F365" s="133"/>
      <c r="G365" s="134"/>
      <c r="H365" s="135"/>
      <c r="J365" s="95"/>
      <c r="K365" s="95"/>
      <c r="L365" s="95"/>
      <c r="M365" s="95"/>
      <c r="N365" s="95"/>
      <c r="O365" s="95"/>
    </row>
    <row r="366" spans="1:15" ht="14" hidden="1" x14ac:dyDescent="0.15">
      <c r="A366" s="75"/>
      <c r="B366" s="77"/>
      <c r="C366" s="102"/>
      <c r="D366" s="131"/>
      <c r="E366" s="132"/>
      <c r="F366" s="133"/>
      <c r="G366" s="134"/>
      <c r="H366" s="135"/>
      <c r="J366" s="95"/>
      <c r="K366" s="95"/>
      <c r="L366" s="95"/>
      <c r="M366" s="95"/>
      <c r="N366" s="95"/>
      <c r="O366" s="95"/>
    </row>
    <row r="367" spans="1:15" ht="14" hidden="1" x14ac:dyDescent="0.15">
      <c r="A367" s="75"/>
      <c r="B367" s="77"/>
      <c r="C367" s="102"/>
      <c r="D367" s="131"/>
      <c r="E367" s="132"/>
      <c r="F367" s="133"/>
      <c r="G367" s="134"/>
      <c r="H367" s="135"/>
      <c r="J367" s="95"/>
      <c r="K367" s="95"/>
      <c r="L367" s="95"/>
      <c r="M367" s="95"/>
      <c r="N367" s="95"/>
      <c r="O367" s="95"/>
    </row>
    <row r="368" spans="1:15" hidden="1" x14ac:dyDescent="0.15">
      <c r="A368" s="75"/>
      <c r="B368" s="77"/>
      <c r="C368" s="102"/>
      <c r="D368" s="78"/>
      <c r="E368" s="78"/>
      <c r="F368" s="78"/>
      <c r="G368" s="78"/>
      <c r="H368" s="79"/>
      <c r="J368" s="95"/>
      <c r="K368" s="95"/>
      <c r="L368" s="95"/>
      <c r="M368" s="95"/>
      <c r="N368" s="95"/>
      <c r="O368" s="95"/>
    </row>
    <row r="369" spans="1:15" hidden="1" x14ac:dyDescent="0.15">
      <c r="A369" s="75"/>
      <c r="B369" s="77"/>
      <c r="C369" s="102"/>
      <c r="D369" s="78"/>
      <c r="E369" s="78"/>
      <c r="F369" s="78"/>
      <c r="G369" s="78"/>
      <c r="H369" s="79"/>
      <c r="J369" s="95"/>
      <c r="K369" s="95"/>
      <c r="L369" s="95"/>
      <c r="M369" s="95"/>
      <c r="N369" s="95"/>
      <c r="O369" s="95"/>
    </row>
    <row r="370" spans="1:15" hidden="1" x14ac:dyDescent="0.15">
      <c r="A370" s="75"/>
      <c r="H370" s="81"/>
    </row>
    <row r="371" spans="1:15" ht="18" hidden="1" x14ac:dyDescent="0.2">
      <c r="A371" s="501"/>
      <c r="B371" s="502"/>
      <c r="C371" s="502"/>
      <c r="D371" s="502"/>
      <c r="E371" s="502"/>
      <c r="F371" s="502"/>
      <c r="G371" s="502"/>
      <c r="H371" s="503"/>
    </row>
    <row r="372" spans="1:15" hidden="1" x14ac:dyDescent="0.15">
      <c r="A372" s="504"/>
      <c r="B372" s="498"/>
      <c r="C372" s="498"/>
      <c r="D372" s="498"/>
      <c r="E372" s="498"/>
      <c r="F372" s="498"/>
      <c r="G372" s="498"/>
      <c r="H372" s="74"/>
    </row>
    <row r="373" spans="1:15" hidden="1" x14ac:dyDescent="0.15">
      <c r="A373" s="75"/>
      <c r="B373" s="76"/>
      <c r="C373" s="99"/>
      <c r="D373" s="73"/>
      <c r="E373" s="73"/>
      <c r="F373" s="73"/>
      <c r="G373" s="73"/>
      <c r="H373" s="74"/>
    </row>
    <row r="374" spans="1:15" hidden="1" x14ac:dyDescent="0.15">
      <c r="A374" s="75"/>
      <c r="B374" s="77"/>
      <c r="C374" s="102"/>
      <c r="D374" s="78"/>
      <c r="E374" s="78"/>
      <c r="F374" s="78"/>
      <c r="G374" s="78"/>
      <c r="H374" s="79"/>
    </row>
    <row r="375" spans="1:15" hidden="1" x14ac:dyDescent="0.15">
      <c r="A375" s="75"/>
      <c r="B375" s="77"/>
      <c r="C375" s="102"/>
      <c r="D375" s="78"/>
      <c r="E375" s="78"/>
      <c r="F375" s="78"/>
      <c r="G375" s="78"/>
      <c r="H375" s="79"/>
    </row>
    <row r="376" spans="1:15" hidden="1" x14ac:dyDescent="0.15">
      <c r="A376" s="75"/>
      <c r="B376" s="77"/>
      <c r="C376" s="102"/>
      <c r="D376" s="78"/>
      <c r="E376" s="78"/>
      <c r="F376" s="78"/>
      <c r="G376" s="78"/>
      <c r="H376" s="79"/>
    </row>
    <row r="377" spans="1:15" hidden="1" x14ac:dyDescent="0.15">
      <c r="A377" s="75"/>
      <c r="B377" s="77"/>
      <c r="C377" s="102"/>
      <c r="D377" s="78"/>
      <c r="E377" s="78"/>
      <c r="F377" s="78"/>
      <c r="G377" s="78"/>
      <c r="H377" s="79"/>
    </row>
    <row r="378" spans="1:15" hidden="1" x14ac:dyDescent="0.15">
      <c r="A378" s="75"/>
      <c r="B378" s="77"/>
      <c r="C378" s="102"/>
      <c r="D378" s="78"/>
      <c r="E378" s="78"/>
      <c r="F378" s="78"/>
      <c r="G378" s="78"/>
      <c r="H378" s="79"/>
    </row>
    <row r="379" spans="1:15" hidden="1" x14ac:dyDescent="0.15">
      <c r="A379" s="75"/>
      <c r="B379" s="77"/>
      <c r="C379" s="102"/>
      <c r="D379" s="78"/>
      <c r="E379" s="78"/>
      <c r="F379" s="78"/>
      <c r="G379" s="78"/>
      <c r="H379" s="79"/>
    </row>
    <row r="380" spans="1:15" hidden="1" x14ac:dyDescent="0.15">
      <c r="A380" s="75"/>
      <c r="B380" s="77"/>
      <c r="C380" s="102"/>
      <c r="D380" s="78"/>
      <c r="E380" s="78"/>
      <c r="F380" s="78"/>
      <c r="G380" s="78"/>
      <c r="H380" s="79"/>
    </row>
    <row r="381" spans="1:15" hidden="1" x14ac:dyDescent="0.15">
      <c r="A381" s="75"/>
      <c r="B381" s="77"/>
      <c r="C381" s="102"/>
      <c r="D381" s="78"/>
      <c r="E381" s="78"/>
      <c r="F381" s="78"/>
      <c r="G381" s="78"/>
      <c r="H381" s="79"/>
    </row>
    <row r="382" spans="1:15" hidden="1" x14ac:dyDescent="0.15">
      <c r="A382" s="75"/>
      <c r="B382" s="77"/>
      <c r="C382" s="102"/>
      <c r="D382" s="78"/>
      <c r="E382" s="78"/>
      <c r="F382" s="78"/>
      <c r="G382" s="78"/>
      <c r="H382" s="79"/>
    </row>
    <row r="383" spans="1:15" hidden="1" x14ac:dyDescent="0.15">
      <c r="A383" s="75"/>
      <c r="B383" s="77"/>
      <c r="C383" s="102"/>
      <c r="D383" s="78"/>
      <c r="E383" s="78"/>
      <c r="F383" s="78"/>
      <c r="G383" s="78"/>
      <c r="H383" s="79"/>
    </row>
    <row r="384" spans="1:15" hidden="1" x14ac:dyDescent="0.15">
      <c r="A384" s="75"/>
      <c r="B384" s="77"/>
      <c r="C384" s="102"/>
      <c r="D384" s="78"/>
      <c r="E384" s="78"/>
      <c r="F384" s="78"/>
      <c r="G384" s="78"/>
      <c r="H384" s="79"/>
    </row>
    <row r="385" spans="1:8" hidden="1" x14ac:dyDescent="0.15">
      <c r="A385" s="75"/>
      <c r="B385" s="77"/>
      <c r="C385" s="102"/>
      <c r="D385" s="78"/>
      <c r="E385" s="78"/>
      <c r="F385" s="78"/>
      <c r="G385" s="78"/>
      <c r="H385" s="79"/>
    </row>
    <row r="386" spans="1:8" hidden="1" x14ac:dyDescent="0.15">
      <c r="A386" s="75"/>
      <c r="B386" s="77"/>
      <c r="C386" s="102"/>
      <c r="D386" s="78"/>
      <c r="E386" s="78"/>
      <c r="F386" s="78"/>
      <c r="G386" s="78"/>
      <c r="H386" s="79"/>
    </row>
    <row r="387" spans="1:8" hidden="1" x14ac:dyDescent="0.15">
      <c r="A387" s="75"/>
      <c r="B387" s="77"/>
      <c r="C387" s="102"/>
      <c r="D387" s="78"/>
      <c r="E387" s="78"/>
      <c r="F387" s="78"/>
      <c r="G387" s="78"/>
      <c r="H387" s="79"/>
    </row>
    <row r="388" spans="1:8" hidden="1" x14ac:dyDescent="0.15">
      <c r="A388" s="75"/>
      <c r="B388" s="77"/>
      <c r="C388" s="102"/>
      <c r="D388" s="78"/>
      <c r="E388" s="78"/>
      <c r="F388" s="78"/>
      <c r="G388" s="78"/>
      <c r="H388" s="79"/>
    </row>
    <row r="389" spans="1:8" hidden="1" x14ac:dyDescent="0.15">
      <c r="A389" s="75"/>
      <c r="B389" s="77"/>
      <c r="C389" s="102"/>
      <c r="D389" s="78"/>
      <c r="E389" s="78"/>
      <c r="F389" s="78"/>
      <c r="G389" s="78"/>
      <c r="H389" s="79"/>
    </row>
    <row r="390" spans="1:8" hidden="1" x14ac:dyDescent="0.15">
      <c r="A390" s="75"/>
      <c r="B390" s="77"/>
      <c r="C390" s="102"/>
      <c r="D390" s="78"/>
      <c r="E390" s="78"/>
      <c r="F390" s="78"/>
      <c r="G390" s="78"/>
      <c r="H390" s="79"/>
    </row>
    <row r="391" spans="1:8" hidden="1" x14ac:dyDescent="0.15">
      <c r="A391" s="75"/>
      <c r="B391" s="77"/>
      <c r="C391" s="102"/>
      <c r="D391" s="78"/>
      <c r="E391" s="78"/>
      <c r="F391" s="78"/>
      <c r="G391" s="78"/>
      <c r="H391" s="79"/>
    </row>
    <row r="392" spans="1:8" hidden="1" x14ac:dyDescent="0.15">
      <c r="A392" s="75"/>
      <c r="B392" s="77"/>
      <c r="C392" s="102"/>
      <c r="D392" s="78"/>
      <c r="E392" s="78"/>
      <c r="F392" s="78"/>
      <c r="G392" s="78"/>
      <c r="H392" s="79"/>
    </row>
    <row r="393" spans="1:8" hidden="1" x14ac:dyDescent="0.15">
      <c r="A393" s="75"/>
      <c r="B393" s="77"/>
      <c r="C393" s="102"/>
      <c r="D393" s="78"/>
      <c r="E393" s="78"/>
      <c r="F393" s="78"/>
      <c r="G393" s="78"/>
      <c r="H393" s="79"/>
    </row>
    <row r="394" spans="1:8" hidden="1" x14ac:dyDescent="0.15">
      <c r="A394" s="75"/>
      <c r="B394" s="77"/>
      <c r="C394" s="102"/>
      <c r="D394" s="78"/>
      <c r="E394" s="78"/>
      <c r="F394" s="78"/>
      <c r="G394" s="78"/>
      <c r="H394" s="79"/>
    </row>
    <row r="395" spans="1:8" hidden="1" x14ac:dyDescent="0.15">
      <c r="A395" s="75"/>
      <c r="B395" s="77"/>
      <c r="C395" s="102"/>
      <c r="D395" s="78"/>
      <c r="E395" s="78"/>
      <c r="F395" s="78"/>
      <c r="G395" s="78"/>
      <c r="H395" s="79"/>
    </row>
    <row r="396" spans="1:8" hidden="1" x14ac:dyDescent="0.15">
      <c r="A396" s="75"/>
      <c r="B396" s="77"/>
      <c r="C396" s="102"/>
      <c r="D396" s="78"/>
      <c r="E396" s="78"/>
      <c r="F396" s="78"/>
      <c r="G396" s="78"/>
      <c r="H396" s="79"/>
    </row>
    <row r="397" spans="1:8" hidden="1" x14ac:dyDescent="0.15">
      <c r="A397" s="75"/>
      <c r="B397" s="77"/>
      <c r="C397" s="102"/>
      <c r="D397" s="78"/>
      <c r="E397" s="78"/>
      <c r="F397" s="78"/>
      <c r="G397" s="78"/>
      <c r="H397" s="79"/>
    </row>
    <row r="398" spans="1:8" hidden="1" x14ac:dyDescent="0.15">
      <c r="A398" s="75"/>
      <c r="B398" s="77"/>
      <c r="C398" s="102"/>
      <c r="D398" s="78"/>
      <c r="E398" s="78"/>
      <c r="F398" s="78"/>
      <c r="G398" s="78"/>
      <c r="H398" s="79"/>
    </row>
    <row r="399" spans="1:8" hidden="1" x14ac:dyDescent="0.15">
      <c r="A399" s="75"/>
      <c r="B399" s="77"/>
      <c r="C399" s="102"/>
      <c r="D399" s="78"/>
      <c r="E399" s="78"/>
      <c r="F399" s="78"/>
      <c r="G399" s="78"/>
      <c r="H399" s="79"/>
    </row>
    <row r="400" spans="1:8" hidden="1" x14ac:dyDescent="0.15">
      <c r="A400" s="75"/>
      <c r="B400" s="77"/>
      <c r="C400" s="102"/>
      <c r="D400" s="78"/>
      <c r="E400" s="78"/>
      <c r="F400" s="78"/>
      <c r="G400" s="78"/>
      <c r="H400" s="79"/>
    </row>
    <row r="401" spans="1:15" hidden="1" x14ac:dyDescent="0.15">
      <c r="A401" s="75"/>
      <c r="B401" s="77"/>
      <c r="C401" s="102"/>
      <c r="D401" s="78"/>
      <c r="E401" s="78"/>
      <c r="F401" s="78"/>
      <c r="G401" s="78"/>
      <c r="H401" s="79"/>
    </row>
    <row r="402" spans="1:15" ht="14" hidden="1" thickBot="1" x14ac:dyDescent="0.2">
      <c r="A402" s="82">
        <v>1</v>
      </c>
      <c r="B402" s="83" t="s">
        <v>2</v>
      </c>
      <c r="C402" s="109"/>
      <c r="D402" s="84"/>
      <c r="E402" s="84"/>
      <c r="F402" s="84"/>
      <c r="G402" s="84"/>
      <c r="H402" s="85"/>
    </row>
    <row r="403" spans="1:15" ht="14" hidden="1" thickBot="1" x14ac:dyDescent="0.2"/>
    <row r="404" spans="1:15" ht="18" hidden="1" x14ac:dyDescent="0.2">
      <c r="A404" s="505" t="s">
        <v>47</v>
      </c>
      <c r="B404" s="506"/>
      <c r="C404" s="506"/>
      <c r="D404" s="506"/>
      <c r="E404" s="506"/>
      <c r="F404" s="506"/>
      <c r="G404" s="506"/>
      <c r="H404" s="507"/>
    </row>
    <row r="405" spans="1:15" ht="18" hidden="1" x14ac:dyDescent="0.2">
      <c r="A405" s="501" t="s">
        <v>27</v>
      </c>
      <c r="B405" s="502"/>
      <c r="C405" s="502"/>
      <c r="D405" s="502"/>
      <c r="E405" s="502"/>
      <c r="F405" s="502"/>
      <c r="G405" s="502"/>
      <c r="H405" s="503"/>
    </row>
    <row r="406" spans="1:15" hidden="1" x14ac:dyDescent="0.15">
      <c r="A406" s="504" t="s">
        <v>0</v>
      </c>
      <c r="B406" s="498"/>
      <c r="C406" s="498"/>
      <c r="D406" s="498"/>
      <c r="E406" s="498"/>
      <c r="F406" s="498"/>
      <c r="G406" s="498"/>
      <c r="H406" s="74"/>
    </row>
    <row r="407" spans="1:15" hidden="1" x14ac:dyDescent="0.15">
      <c r="A407" s="75" t="s">
        <v>4</v>
      </c>
      <c r="B407" s="76" t="s">
        <v>4</v>
      </c>
      <c r="C407" s="99"/>
      <c r="D407" s="73" t="s">
        <v>48</v>
      </c>
      <c r="E407" s="73" t="s">
        <v>49</v>
      </c>
      <c r="F407" s="73" t="s">
        <v>50</v>
      </c>
      <c r="G407" s="73" t="s">
        <v>51</v>
      </c>
      <c r="H407" s="74" t="s">
        <v>52</v>
      </c>
    </row>
    <row r="408" spans="1:15" ht="14" hidden="1" x14ac:dyDescent="0.15">
      <c r="A408" s="75">
        <v>18</v>
      </c>
      <c r="B408" s="77" t="s">
        <v>111</v>
      </c>
      <c r="C408" s="102"/>
      <c r="D408" s="214"/>
      <c r="E408" s="401">
        <v>1410</v>
      </c>
      <c r="F408" s="403">
        <v>1002</v>
      </c>
      <c r="G408" s="403">
        <v>867</v>
      </c>
      <c r="H408" s="403">
        <v>662</v>
      </c>
      <c r="J408" s="95"/>
      <c r="K408" s="95"/>
      <c r="L408" s="95"/>
      <c r="M408" s="95"/>
      <c r="N408" s="95"/>
      <c r="O408" s="95"/>
    </row>
    <row r="409" spans="1:15" ht="14" hidden="1" x14ac:dyDescent="0.15">
      <c r="A409" s="75">
        <v>25</v>
      </c>
      <c r="B409" s="77" t="s">
        <v>5</v>
      </c>
      <c r="C409" s="102"/>
      <c r="D409" s="214"/>
      <c r="E409" s="401">
        <v>1569</v>
      </c>
      <c r="F409" s="403">
        <v>1116</v>
      </c>
      <c r="G409" s="403">
        <v>965</v>
      </c>
      <c r="H409" s="403">
        <v>732</v>
      </c>
      <c r="J409" s="95"/>
      <c r="K409" s="95"/>
      <c r="L409" s="95"/>
      <c r="M409" s="95"/>
      <c r="N409" s="95"/>
      <c r="O409" s="95"/>
    </row>
    <row r="410" spans="1:15" ht="14" hidden="1" x14ac:dyDescent="0.15">
      <c r="A410" s="75">
        <v>30</v>
      </c>
      <c r="B410" s="77" t="s">
        <v>6</v>
      </c>
      <c r="C410" s="102"/>
      <c r="D410" s="214"/>
      <c r="E410" s="401">
        <v>1823</v>
      </c>
      <c r="F410" s="403">
        <v>1296</v>
      </c>
      <c r="G410" s="403">
        <v>1122</v>
      </c>
      <c r="H410" s="403">
        <v>849</v>
      </c>
      <c r="J410" s="95"/>
      <c r="K410" s="95"/>
      <c r="L410" s="95"/>
      <c r="M410" s="95"/>
      <c r="N410" s="95"/>
      <c r="O410" s="95"/>
    </row>
    <row r="411" spans="1:15" ht="14" hidden="1" x14ac:dyDescent="0.15">
      <c r="A411" s="75">
        <v>35</v>
      </c>
      <c r="B411" s="77" t="s">
        <v>7</v>
      </c>
      <c r="C411" s="102"/>
      <c r="D411" s="214"/>
      <c r="E411" s="401">
        <v>2025</v>
      </c>
      <c r="F411" s="403">
        <v>1440</v>
      </c>
      <c r="G411" s="403">
        <v>1245</v>
      </c>
      <c r="H411" s="403">
        <v>942</v>
      </c>
      <c r="J411" s="95"/>
      <c r="K411" s="95"/>
      <c r="L411" s="95"/>
      <c r="M411" s="95"/>
      <c r="N411" s="95"/>
      <c r="O411" s="95"/>
    </row>
    <row r="412" spans="1:15" ht="14" hidden="1" x14ac:dyDescent="0.15">
      <c r="A412" s="75">
        <v>40</v>
      </c>
      <c r="B412" s="77" t="s">
        <v>8</v>
      </c>
      <c r="C412" s="102"/>
      <c r="D412" s="214"/>
      <c r="E412" s="401">
        <v>2290</v>
      </c>
      <c r="F412" s="403">
        <v>1628</v>
      </c>
      <c r="G412" s="403">
        <v>1411</v>
      </c>
      <c r="H412" s="403">
        <v>1059</v>
      </c>
      <c r="J412" s="95"/>
      <c r="K412" s="95"/>
      <c r="L412" s="95"/>
      <c r="M412" s="95"/>
      <c r="N412" s="95"/>
      <c r="O412" s="95"/>
    </row>
    <row r="413" spans="1:15" ht="14" hidden="1" x14ac:dyDescent="0.15">
      <c r="A413" s="75">
        <v>45</v>
      </c>
      <c r="B413" s="77" t="s">
        <v>9</v>
      </c>
      <c r="C413" s="102"/>
      <c r="D413" s="214"/>
      <c r="E413" s="401">
        <v>2664</v>
      </c>
      <c r="F413" s="403">
        <v>1894</v>
      </c>
      <c r="G413" s="403">
        <v>1636</v>
      </c>
      <c r="H413" s="403">
        <v>1234</v>
      </c>
      <c r="J413" s="95"/>
      <c r="K413" s="95"/>
      <c r="L413" s="95"/>
      <c r="M413" s="95"/>
      <c r="N413" s="95"/>
      <c r="O413" s="95"/>
    </row>
    <row r="414" spans="1:15" ht="14" hidden="1" x14ac:dyDescent="0.15">
      <c r="A414" s="75">
        <v>50</v>
      </c>
      <c r="B414" s="77" t="s">
        <v>10</v>
      </c>
      <c r="C414" s="102"/>
      <c r="D414" s="214"/>
      <c r="E414" s="401">
        <v>2924</v>
      </c>
      <c r="F414" s="403">
        <v>2079</v>
      </c>
      <c r="G414" s="403">
        <v>1798</v>
      </c>
      <c r="H414" s="403">
        <v>1346</v>
      </c>
      <c r="J414" s="95"/>
      <c r="K414" s="95"/>
      <c r="L414" s="95"/>
      <c r="M414" s="95"/>
      <c r="N414" s="95"/>
      <c r="O414" s="95"/>
    </row>
    <row r="415" spans="1:15" ht="14" hidden="1" x14ac:dyDescent="0.15">
      <c r="A415" s="75">
        <v>55</v>
      </c>
      <c r="B415" s="77" t="s">
        <v>11</v>
      </c>
      <c r="C415" s="102"/>
      <c r="D415" s="214"/>
      <c r="E415" s="401">
        <v>3465</v>
      </c>
      <c r="F415" s="403">
        <v>2463</v>
      </c>
      <c r="G415" s="403">
        <v>2126</v>
      </c>
      <c r="H415" s="403">
        <v>1594</v>
      </c>
      <c r="J415" s="95"/>
      <c r="K415" s="95"/>
      <c r="L415" s="95"/>
      <c r="M415" s="95"/>
      <c r="N415" s="95"/>
      <c r="O415" s="95"/>
    </row>
    <row r="416" spans="1:15" ht="14" hidden="1" x14ac:dyDescent="0.15">
      <c r="A416" s="75">
        <v>60</v>
      </c>
      <c r="B416" s="77"/>
      <c r="C416" s="102"/>
      <c r="D416" s="214"/>
      <c r="E416" s="401">
        <v>3672</v>
      </c>
      <c r="F416" s="403">
        <v>2610</v>
      </c>
      <c r="G416" s="403">
        <v>2254</v>
      </c>
      <c r="H416" s="403">
        <v>1684</v>
      </c>
      <c r="J416" s="95"/>
      <c r="K416" s="95"/>
      <c r="L416" s="95"/>
      <c r="M416" s="95"/>
      <c r="N416" s="95"/>
      <c r="O416" s="95"/>
    </row>
    <row r="417" spans="1:15" ht="14" hidden="1" x14ac:dyDescent="0.15">
      <c r="A417" s="75">
        <v>61</v>
      </c>
      <c r="B417" s="77"/>
      <c r="C417" s="102"/>
      <c r="D417" s="214"/>
      <c r="E417" s="401">
        <v>4132</v>
      </c>
      <c r="F417" s="403">
        <v>2937</v>
      </c>
      <c r="G417" s="403">
        <v>2536</v>
      </c>
      <c r="H417" s="403">
        <v>1898</v>
      </c>
      <c r="J417" s="95"/>
      <c r="K417" s="95"/>
      <c r="L417" s="95"/>
      <c r="M417" s="95"/>
      <c r="N417" s="95"/>
      <c r="O417" s="95"/>
    </row>
    <row r="418" spans="1:15" ht="14" hidden="1" x14ac:dyDescent="0.15">
      <c r="A418" s="75">
        <v>62</v>
      </c>
      <c r="B418" s="77"/>
      <c r="C418" s="102"/>
      <c r="D418" s="214"/>
      <c r="E418" s="401">
        <v>4592</v>
      </c>
      <c r="F418" s="403">
        <v>3264</v>
      </c>
      <c r="G418" s="403">
        <v>2820</v>
      </c>
      <c r="H418" s="403">
        <v>2111</v>
      </c>
      <c r="J418" s="95"/>
      <c r="K418" s="95"/>
      <c r="L418" s="95"/>
      <c r="M418" s="95"/>
      <c r="N418" s="95"/>
      <c r="O418" s="95"/>
    </row>
    <row r="419" spans="1:15" ht="14" hidden="1" x14ac:dyDescent="0.15">
      <c r="A419" s="75">
        <v>63</v>
      </c>
      <c r="B419" s="77"/>
      <c r="C419" s="102"/>
      <c r="D419" s="214"/>
      <c r="E419" s="401">
        <v>5057</v>
      </c>
      <c r="F419" s="403">
        <v>3595</v>
      </c>
      <c r="G419" s="403">
        <v>3102</v>
      </c>
      <c r="H419" s="403">
        <v>2325</v>
      </c>
      <c r="J419" s="95"/>
      <c r="K419" s="95"/>
      <c r="L419" s="95"/>
      <c r="M419" s="95"/>
      <c r="N419" s="95"/>
      <c r="O419" s="95"/>
    </row>
    <row r="420" spans="1:15" ht="14" hidden="1" x14ac:dyDescent="0.15">
      <c r="A420" s="75">
        <v>64</v>
      </c>
      <c r="B420" s="77"/>
      <c r="C420" s="102"/>
      <c r="D420" s="214"/>
      <c r="E420" s="401">
        <v>5515</v>
      </c>
      <c r="F420" s="403">
        <v>3920</v>
      </c>
      <c r="G420" s="403">
        <v>3389</v>
      </c>
      <c r="H420" s="403">
        <v>2536</v>
      </c>
      <c r="J420" s="95"/>
      <c r="K420" s="95"/>
      <c r="L420" s="95"/>
      <c r="M420" s="95"/>
      <c r="N420" s="95"/>
      <c r="O420" s="95"/>
    </row>
    <row r="421" spans="1:15" ht="14" hidden="1" x14ac:dyDescent="0.15">
      <c r="A421" s="75">
        <v>65</v>
      </c>
      <c r="B421" s="77"/>
      <c r="C421" s="102"/>
      <c r="D421" s="214"/>
      <c r="E421" s="401">
        <v>5552</v>
      </c>
      <c r="F421" s="403">
        <v>3946</v>
      </c>
      <c r="G421" s="403">
        <v>3406</v>
      </c>
      <c r="H421" s="403">
        <v>2547</v>
      </c>
      <c r="J421" s="95"/>
      <c r="K421" s="95"/>
      <c r="L421" s="95"/>
      <c r="M421" s="95"/>
      <c r="N421" s="95"/>
      <c r="O421" s="95"/>
    </row>
    <row r="422" spans="1:15" ht="14" hidden="1" x14ac:dyDescent="0.15">
      <c r="A422" s="75">
        <v>66</v>
      </c>
      <c r="B422" s="77"/>
      <c r="C422" s="102"/>
      <c r="D422" s="214"/>
      <c r="E422" s="401">
        <v>5582</v>
      </c>
      <c r="F422" s="403">
        <v>3968</v>
      </c>
      <c r="G422" s="403">
        <v>3423</v>
      </c>
      <c r="H422" s="403">
        <v>2556</v>
      </c>
      <c r="J422" s="95"/>
      <c r="K422" s="95"/>
      <c r="L422" s="95"/>
      <c r="M422" s="95"/>
      <c r="N422" s="95"/>
      <c r="O422" s="95"/>
    </row>
    <row r="423" spans="1:15" ht="14" hidden="1" x14ac:dyDescent="0.15">
      <c r="A423" s="75">
        <v>67</v>
      </c>
      <c r="B423" s="77"/>
      <c r="C423" s="102"/>
      <c r="D423" s="214"/>
      <c r="E423" s="401">
        <v>6209</v>
      </c>
      <c r="F423" s="403">
        <v>4414</v>
      </c>
      <c r="G423" s="403">
        <v>3806</v>
      </c>
      <c r="H423" s="403">
        <v>2843</v>
      </c>
      <c r="J423" s="95"/>
      <c r="K423" s="95"/>
      <c r="L423" s="95"/>
      <c r="M423" s="95"/>
      <c r="N423" s="95"/>
      <c r="O423" s="95"/>
    </row>
    <row r="424" spans="1:15" ht="14" hidden="1" x14ac:dyDescent="0.15">
      <c r="A424" s="75">
        <v>68</v>
      </c>
      <c r="B424" s="77"/>
      <c r="C424" s="102"/>
      <c r="D424" s="214"/>
      <c r="E424" s="401">
        <v>6828</v>
      </c>
      <c r="F424" s="403">
        <v>4854</v>
      </c>
      <c r="G424" s="403">
        <v>4189</v>
      </c>
      <c r="H424" s="403">
        <v>3130</v>
      </c>
      <c r="J424" s="95"/>
      <c r="K424" s="95"/>
      <c r="L424" s="95"/>
      <c r="M424" s="95"/>
      <c r="N424" s="95"/>
      <c r="O424" s="95"/>
    </row>
    <row r="425" spans="1:15" ht="14" hidden="1" x14ac:dyDescent="0.15">
      <c r="A425" s="75">
        <v>69</v>
      </c>
      <c r="B425" s="77"/>
      <c r="C425" s="102"/>
      <c r="D425" s="214"/>
      <c r="E425" s="401">
        <v>7139</v>
      </c>
      <c r="F425" s="403">
        <v>5076</v>
      </c>
      <c r="G425" s="403">
        <v>4379</v>
      </c>
      <c r="H425" s="403">
        <v>3272</v>
      </c>
      <c r="J425" s="95"/>
      <c r="K425" s="95"/>
      <c r="L425" s="95"/>
      <c r="M425" s="95"/>
      <c r="N425" s="95"/>
      <c r="O425" s="95"/>
    </row>
    <row r="426" spans="1:15" ht="14" hidden="1" x14ac:dyDescent="0.15">
      <c r="A426" s="75">
        <v>70</v>
      </c>
      <c r="B426" s="77"/>
      <c r="C426" s="102"/>
      <c r="D426" s="214"/>
      <c r="E426" s="401">
        <v>7215</v>
      </c>
      <c r="F426" s="403">
        <v>5129</v>
      </c>
      <c r="G426" s="403">
        <v>4422</v>
      </c>
      <c r="H426" s="403">
        <v>3288</v>
      </c>
      <c r="J426" s="95"/>
      <c r="K426" s="95"/>
      <c r="L426" s="95"/>
      <c r="M426" s="95"/>
      <c r="N426" s="95"/>
      <c r="O426" s="95"/>
    </row>
    <row r="427" spans="1:15" ht="14" hidden="1" x14ac:dyDescent="0.15">
      <c r="A427" s="75">
        <v>71</v>
      </c>
      <c r="B427" s="77"/>
      <c r="C427" s="102"/>
      <c r="D427" s="214"/>
      <c r="E427" s="401">
        <v>8123</v>
      </c>
      <c r="F427" s="403">
        <v>5775</v>
      </c>
      <c r="G427" s="403">
        <v>4979</v>
      </c>
      <c r="H427" s="403">
        <v>3701</v>
      </c>
      <c r="J427" s="95"/>
      <c r="K427" s="95"/>
      <c r="L427" s="95"/>
      <c r="M427" s="95"/>
      <c r="N427" s="95"/>
      <c r="O427" s="95"/>
    </row>
    <row r="428" spans="1:15" ht="14" hidden="1" x14ac:dyDescent="0.15">
      <c r="A428" s="75">
        <v>72</v>
      </c>
      <c r="B428" s="77"/>
      <c r="C428" s="102"/>
      <c r="D428" s="214"/>
      <c r="E428" s="401">
        <v>9026</v>
      </c>
      <c r="F428" s="403">
        <v>6415</v>
      </c>
      <c r="G428" s="403">
        <v>5535</v>
      </c>
      <c r="H428" s="403">
        <v>4116</v>
      </c>
      <c r="J428" s="95"/>
      <c r="K428" s="95"/>
      <c r="L428" s="95"/>
      <c r="M428" s="95"/>
      <c r="N428" s="95"/>
      <c r="O428" s="95"/>
    </row>
    <row r="429" spans="1:15" ht="14" hidden="1" x14ac:dyDescent="0.15">
      <c r="A429" s="75">
        <v>73</v>
      </c>
      <c r="B429" s="77"/>
      <c r="C429" s="102"/>
      <c r="D429" s="214"/>
      <c r="E429" s="401">
        <v>9931</v>
      </c>
      <c r="F429" s="403">
        <v>7060</v>
      </c>
      <c r="G429" s="403">
        <v>6089</v>
      </c>
      <c r="H429" s="403">
        <v>4529</v>
      </c>
      <c r="J429" s="95"/>
      <c r="K429" s="95"/>
      <c r="L429" s="95"/>
      <c r="M429" s="95"/>
      <c r="N429" s="95"/>
      <c r="O429" s="95"/>
    </row>
    <row r="430" spans="1:15" ht="14" hidden="1" x14ac:dyDescent="0.15">
      <c r="A430" s="75">
        <v>74</v>
      </c>
      <c r="B430" s="77"/>
      <c r="C430" s="102"/>
      <c r="D430" s="214"/>
      <c r="E430" s="401">
        <v>10836</v>
      </c>
      <c r="F430" s="403">
        <v>7703</v>
      </c>
      <c r="G430" s="403">
        <v>6645</v>
      </c>
      <c r="H430" s="403">
        <v>4944</v>
      </c>
      <c r="J430" s="95"/>
      <c r="K430" s="95"/>
      <c r="L430" s="95"/>
      <c r="M430" s="95"/>
      <c r="N430" s="95"/>
      <c r="O430" s="95"/>
    </row>
    <row r="431" spans="1:15" ht="14" hidden="1" x14ac:dyDescent="0.15">
      <c r="A431" s="75">
        <v>75</v>
      </c>
      <c r="B431" s="77" t="s">
        <v>12</v>
      </c>
      <c r="C431" s="102"/>
      <c r="D431" s="214"/>
      <c r="E431" s="401">
        <v>11851</v>
      </c>
      <c r="F431" s="403">
        <v>8424</v>
      </c>
      <c r="G431" s="403">
        <v>7265</v>
      </c>
      <c r="H431" s="403">
        <v>5399</v>
      </c>
      <c r="J431" s="95"/>
      <c r="K431" s="95"/>
      <c r="L431" s="95"/>
      <c r="M431" s="95"/>
      <c r="N431" s="95"/>
      <c r="O431" s="95"/>
    </row>
    <row r="432" spans="1:15" ht="14" hidden="1" x14ac:dyDescent="0.15">
      <c r="A432" s="75">
        <v>1</v>
      </c>
      <c r="B432" s="77" t="s">
        <v>13</v>
      </c>
      <c r="C432" s="102"/>
      <c r="D432" s="212"/>
      <c r="E432" s="402">
        <v>567</v>
      </c>
      <c r="F432" s="404">
        <v>404</v>
      </c>
      <c r="G432" s="404">
        <v>346</v>
      </c>
      <c r="H432" s="404">
        <v>256</v>
      </c>
      <c r="J432" s="95"/>
      <c r="K432" s="95"/>
      <c r="L432" s="95"/>
      <c r="M432" s="95"/>
      <c r="N432" s="95"/>
      <c r="O432" s="95"/>
    </row>
    <row r="433" spans="1:15" ht="14" hidden="1" x14ac:dyDescent="0.15">
      <c r="A433" s="75">
        <v>2</v>
      </c>
      <c r="B433" s="77" t="s">
        <v>1</v>
      </c>
      <c r="C433" s="102"/>
      <c r="D433" s="213"/>
      <c r="E433" s="401">
        <v>893</v>
      </c>
      <c r="F433" s="403">
        <v>636</v>
      </c>
      <c r="G433" s="403">
        <v>550</v>
      </c>
      <c r="H433" s="403">
        <v>407</v>
      </c>
      <c r="J433" s="95"/>
      <c r="K433" s="95"/>
      <c r="L433" s="95"/>
      <c r="M433" s="95"/>
      <c r="N433" s="95"/>
      <c r="O433" s="95"/>
    </row>
    <row r="434" spans="1:15" ht="14" hidden="1" x14ac:dyDescent="0.15">
      <c r="A434" s="75">
        <v>3</v>
      </c>
      <c r="B434" s="77" t="s">
        <v>14</v>
      </c>
      <c r="C434" s="102"/>
      <c r="D434" s="213"/>
      <c r="E434" s="401">
        <v>1299</v>
      </c>
      <c r="F434" s="403">
        <v>924</v>
      </c>
      <c r="G434" s="403">
        <v>797</v>
      </c>
      <c r="H434" s="403">
        <v>588</v>
      </c>
      <c r="J434" s="95"/>
      <c r="K434" s="95"/>
      <c r="L434" s="95"/>
      <c r="M434" s="95"/>
      <c r="N434" s="95"/>
      <c r="O434" s="95"/>
    </row>
    <row r="435" spans="1:15" hidden="1" x14ac:dyDescent="0.15">
      <c r="A435" s="75">
        <v>1</v>
      </c>
      <c r="B435" s="77" t="s">
        <v>3</v>
      </c>
      <c r="C435" s="102"/>
      <c r="D435" s="78"/>
      <c r="E435" s="78"/>
      <c r="F435" s="78">
        <v>225</v>
      </c>
      <c r="G435" s="78">
        <v>225</v>
      </c>
      <c r="H435" s="79">
        <v>225</v>
      </c>
      <c r="J435" s="95"/>
      <c r="K435" s="95"/>
      <c r="L435" s="95"/>
      <c r="M435" s="95"/>
      <c r="N435" s="95"/>
      <c r="O435" s="95"/>
    </row>
    <row r="436" spans="1:15" hidden="1" x14ac:dyDescent="0.15">
      <c r="A436" s="75">
        <v>1</v>
      </c>
      <c r="B436" s="77" t="s">
        <v>2</v>
      </c>
      <c r="C436" s="102"/>
      <c r="D436" s="78"/>
      <c r="E436" s="78"/>
      <c r="F436" s="78">
        <v>300</v>
      </c>
      <c r="G436" s="78">
        <v>300</v>
      </c>
      <c r="H436" s="79">
        <v>300</v>
      </c>
      <c r="J436" s="95"/>
      <c r="K436" s="95"/>
      <c r="L436" s="95"/>
      <c r="M436" s="95"/>
      <c r="N436" s="95"/>
      <c r="O436" s="95"/>
    </row>
    <row r="437" spans="1:15" hidden="1" x14ac:dyDescent="0.15">
      <c r="A437" s="75"/>
      <c r="H437" s="81"/>
    </row>
    <row r="438" spans="1:15" ht="18" hidden="1" x14ac:dyDescent="0.2">
      <c r="A438" s="501" t="s">
        <v>33</v>
      </c>
      <c r="B438" s="502"/>
      <c r="C438" s="502"/>
      <c r="D438" s="502"/>
      <c r="E438" s="502"/>
      <c r="F438" s="502"/>
      <c r="G438" s="502"/>
      <c r="H438" s="503"/>
    </row>
    <row r="439" spans="1:15" hidden="1" x14ac:dyDescent="0.15">
      <c r="A439" s="504" t="s">
        <v>0</v>
      </c>
      <c r="B439" s="498"/>
      <c r="C439" s="498"/>
      <c r="D439" s="498"/>
      <c r="E439" s="498"/>
      <c r="F439" s="498"/>
      <c r="G439" s="498"/>
      <c r="H439" s="74"/>
    </row>
    <row r="440" spans="1:15" hidden="1" x14ac:dyDescent="0.15">
      <c r="A440" s="75" t="s">
        <v>4</v>
      </c>
      <c r="B440" s="76" t="s">
        <v>4</v>
      </c>
      <c r="C440" s="99"/>
      <c r="D440" s="73" t="s">
        <v>48</v>
      </c>
      <c r="E440" s="73" t="s">
        <v>49</v>
      </c>
      <c r="F440" s="73" t="s">
        <v>50</v>
      </c>
      <c r="G440" s="73" t="s">
        <v>51</v>
      </c>
      <c r="H440" s="74" t="s">
        <v>52</v>
      </c>
    </row>
    <row r="441" spans="1:15" hidden="1" x14ac:dyDescent="0.15">
      <c r="A441" s="75">
        <v>18</v>
      </c>
      <c r="B441" s="77" t="s">
        <v>111</v>
      </c>
      <c r="C441" s="102"/>
      <c r="D441" s="78">
        <f t="shared" ref="D441:H441" si="32">+D408*$L$2</f>
        <v>0</v>
      </c>
      <c r="E441" s="78">
        <f t="shared" si="32"/>
        <v>747.30000000000007</v>
      </c>
      <c r="F441" s="78">
        <f t="shared" si="32"/>
        <v>531.06000000000006</v>
      </c>
      <c r="G441" s="78">
        <f t="shared" si="32"/>
        <v>459.51000000000005</v>
      </c>
      <c r="H441" s="79">
        <f t="shared" si="32"/>
        <v>350.86</v>
      </c>
    </row>
    <row r="442" spans="1:15" hidden="1" x14ac:dyDescent="0.15">
      <c r="A442" s="75">
        <v>25</v>
      </c>
      <c r="B442" s="77" t="s">
        <v>5</v>
      </c>
      <c r="C442" s="102"/>
      <c r="D442" s="78">
        <f t="shared" ref="D442:H442" si="33">+D409*$L$2</f>
        <v>0</v>
      </c>
      <c r="E442" s="78">
        <f t="shared" si="33"/>
        <v>831.57</v>
      </c>
      <c r="F442" s="78">
        <f t="shared" si="33"/>
        <v>591.48</v>
      </c>
      <c r="G442" s="78">
        <f t="shared" si="33"/>
        <v>511.45000000000005</v>
      </c>
      <c r="H442" s="79">
        <f t="shared" si="33"/>
        <v>387.96000000000004</v>
      </c>
    </row>
    <row r="443" spans="1:15" hidden="1" x14ac:dyDescent="0.15">
      <c r="A443" s="75">
        <v>30</v>
      </c>
      <c r="B443" s="77" t="s">
        <v>6</v>
      </c>
      <c r="C443" s="102"/>
      <c r="D443" s="78">
        <f t="shared" ref="D443:H443" si="34">+D410*$L$2</f>
        <v>0</v>
      </c>
      <c r="E443" s="78">
        <f t="shared" si="34"/>
        <v>966.19</v>
      </c>
      <c r="F443" s="78">
        <f t="shared" si="34"/>
        <v>686.88</v>
      </c>
      <c r="G443" s="78">
        <f t="shared" si="34"/>
        <v>594.66000000000008</v>
      </c>
      <c r="H443" s="79">
        <f t="shared" si="34"/>
        <v>449.97</v>
      </c>
    </row>
    <row r="444" spans="1:15" hidden="1" x14ac:dyDescent="0.15">
      <c r="A444" s="75">
        <v>35</v>
      </c>
      <c r="B444" s="77" t="s">
        <v>7</v>
      </c>
      <c r="C444" s="102"/>
      <c r="D444" s="78">
        <f t="shared" ref="D444:H444" si="35">+D411*$L$2</f>
        <v>0</v>
      </c>
      <c r="E444" s="78">
        <f t="shared" si="35"/>
        <v>1073.25</v>
      </c>
      <c r="F444" s="78">
        <f t="shared" si="35"/>
        <v>763.2</v>
      </c>
      <c r="G444" s="78">
        <f t="shared" si="35"/>
        <v>659.85</v>
      </c>
      <c r="H444" s="79">
        <f t="shared" si="35"/>
        <v>499.26000000000005</v>
      </c>
    </row>
    <row r="445" spans="1:15" hidden="1" x14ac:dyDescent="0.15">
      <c r="A445" s="75">
        <v>40</v>
      </c>
      <c r="B445" s="77" t="s">
        <v>8</v>
      </c>
      <c r="C445" s="102"/>
      <c r="D445" s="78">
        <f t="shared" ref="D445:H445" si="36">+D412*$L$2</f>
        <v>0</v>
      </c>
      <c r="E445" s="78">
        <f t="shared" si="36"/>
        <v>1213.7</v>
      </c>
      <c r="F445" s="78">
        <f t="shared" si="36"/>
        <v>862.84</v>
      </c>
      <c r="G445" s="78">
        <f t="shared" si="36"/>
        <v>747.83</v>
      </c>
      <c r="H445" s="79">
        <f t="shared" si="36"/>
        <v>561.27</v>
      </c>
    </row>
    <row r="446" spans="1:15" hidden="1" x14ac:dyDescent="0.15">
      <c r="A446" s="75">
        <v>45</v>
      </c>
      <c r="B446" s="77" t="s">
        <v>9</v>
      </c>
      <c r="C446" s="102"/>
      <c r="D446" s="78">
        <f t="shared" ref="D446:H446" si="37">+D413*$L$2</f>
        <v>0</v>
      </c>
      <c r="E446" s="78">
        <f t="shared" si="37"/>
        <v>1411.92</v>
      </c>
      <c r="F446" s="78">
        <f t="shared" si="37"/>
        <v>1003.82</v>
      </c>
      <c r="G446" s="78">
        <f t="shared" si="37"/>
        <v>867.08</v>
      </c>
      <c r="H446" s="79">
        <f t="shared" si="37"/>
        <v>654.02</v>
      </c>
    </row>
    <row r="447" spans="1:15" hidden="1" x14ac:dyDescent="0.15">
      <c r="A447" s="75">
        <v>50</v>
      </c>
      <c r="B447" s="77" t="s">
        <v>10</v>
      </c>
      <c r="C447" s="102"/>
      <c r="D447" s="78">
        <f t="shared" ref="D447:H447" si="38">+D414*$L$2</f>
        <v>0</v>
      </c>
      <c r="E447" s="78">
        <f t="shared" si="38"/>
        <v>1549.72</v>
      </c>
      <c r="F447" s="78">
        <f t="shared" si="38"/>
        <v>1101.8700000000001</v>
      </c>
      <c r="G447" s="78">
        <f t="shared" si="38"/>
        <v>952.94</v>
      </c>
      <c r="H447" s="79">
        <f t="shared" si="38"/>
        <v>713.38</v>
      </c>
    </row>
    <row r="448" spans="1:15" hidden="1" x14ac:dyDescent="0.15">
      <c r="A448" s="75">
        <v>55</v>
      </c>
      <c r="B448" s="77" t="s">
        <v>11</v>
      </c>
      <c r="C448" s="102"/>
      <c r="D448" s="78">
        <f t="shared" ref="D448:H448" si="39">+D415*$L$2</f>
        <v>0</v>
      </c>
      <c r="E448" s="78">
        <f t="shared" si="39"/>
        <v>1836.45</v>
      </c>
      <c r="F448" s="78">
        <f t="shared" si="39"/>
        <v>1305.3900000000001</v>
      </c>
      <c r="G448" s="78">
        <f t="shared" si="39"/>
        <v>1126.78</v>
      </c>
      <c r="H448" s="79">
        <f t="shared" si="39"/>
        <v>844.82</v>
      </c>
    </row>
    <row r="449" spans="1:8" hidden="1" x14ac:dyDescent="0.15">
      <c r="A449" s="75">
        <v>60</v>
      </c>
      <c r="B449" s="77"/>
      <c r="C449" s="102"/>
      <c r="D449" s="78">
        <f t="shared" ref="D449:H449" si="40">+D416*$L$2</f>
        <v>0</v>
      </c>
      <c r="E449" s="78">
        <f t="shared" si="40"/>
        <v>1946.16</v>
      </c>
      <c r="F449" s="78">
        <f t="shared" si="40"/>
        <v>1383.3000000000002</v>
      </c>
      <c r="G449" s="78">
        <f t="shared" si="40"/>
        <v>1194.6200000000001</v>
      </c>
      <c r="H449" s="79">
        <f t="shared" si="40"/>
        <v>892.5200000000001</v>
      </c>
    </row>
    <row r="450" spans="1:8" hidden="1" x14ac:dyDescent="0.15">
      <c r="A450" s="75">
        <v>61</v>
      </c>
      <c r="B450" s="77"/>
      <c r="C450" s="102"/>
      <c r="D450" s="78">
        <f t="shared" ref="D450:H450" si="41">+D417*$L$2</f>
        <v>0</v>
      </c>
      <c r="E450" s="78">
        <f t="shared" si="41"/>
        <v>2189.96</v>
      </c>
      <c r="F450" s="78">
        <f t="shared" si="41"/>
        <v>1556.6100000000001</v>
      </c>
      <c r="G450" s="78">
        <f t="shared" si="41"/>
        <v>1344.0800000000002</v>
      </c>
      <c r="H450" s="79">
        <f t="shared" si="41"/>
        <v>1005.94</v>
      </c>
    </row>
    <row r="451" spans="1:8" hidden="1" x14ac:dyDescent="0.15">
      <c r="A451" s="75">
        <v>62</v>
      </c>
      <c r="B451" s="77"/>
      <c r="C451" s="102"/>
      <c r="D451" s="78">
        <f t="shared" ref="D451:H451" si="42">+D418*$L$2</f>
        <v>0</v>
      </c>
      <c r="E451" s="78">
        <f t="shared" si="42"/>
        <v>2433.7600000000002</v>
      </c>
      <c r="F451" s="78">
        <f t="shared" si="42"/>
        <v>1729.92</v>
      </c>
      <c r="G451" s="78">
        <f t="shared" si="42"/>
        <v>1494.6000000000001</v>
      </c>
      <c r="H451" s="79">
        <f t="shared" si="42"/>
        <v>1118.8300000000002</v>
      </c>
    </row>
    <row r="452" spans="1:8" hidden="1" x14ac:dyDescent="0.15">
      <c r="A452" s="75">
        <v>63</v>
      </c>
      <c r="B452" s="77"/>
      <c r="C452" s="102"/>
      <c r="D452" s="78">
        <f t="shared" ref="D452:H452" si="43">+D419*$L$2</f>
        <v>0</v>
      </c>
      <c r="E452" s="78">
        <f t="shared" si="43"/>
        <v>2680.21</v>
      </c>
      <c r="F452" s="78">
        <f t="shared" si="43"/>
        <v>1905.3500000000001</v>
      </c>
      <c r="G452" s="78">
        <f t="shared" si="43"/>
        <v>1644.0600000000002</v>
      </c>
      <c r="H452" s="79">
        <f t="shared" si="43"/>
        <v>1232.25</v>
      </c>
    </row>
    <row r="453" spans="1:8" hidden="1" x14ac:dyDescent="0.15">
      <c r="A453" s="75">
        <v>64</v>
      </c>
      <c r="B453" s="77"/>
      <c r="C453" s="102"/>
      <c r="D453" s="78">
        <f t="shared" ref="D453:H453" si="44">+D420*$L$2</f>
        <v>0</v>
      </c>
      <c r="E453" s="78">
        <f t="shared" si="44"/>
        <v>2922.9500000000003</v>
      </c>
      <c r="F453" s="78">
        <f t="shared" si="44"/>
        <v>2077.6</v>
      </c>
      <c r="G453" s="78">
        <f t="shared" si="44"/>
        <v>1796.17</v>
      </c>
      <c r="H453" s="79">
        <f t="shared" si="44"/>
        <v>1344.0800000000002</v>
      </c>
    </row>
    <row r="454" spans="1:8" hidden="1" x14ac:dyDescent="0.15">
      <c r="A454" s="75">
        <v>65</v>
      </c>
      <c r="B454" s="77"/>
      <c r="C454" s="102"/>
      <c r="D454" s="78">
        <f t="shared" ref="D454:H454" si="45">+D421*$L$2</f>
        <v>0</v>
      </c>
      <c r="E454" s="78">
        <f t="shared" si="45"/>
        <v>2942.56</v>
      </c>
      <c r="F454" s="78">
        <f t="shared" si="45"/>
        <v>2091.38</v>
      </c>
      <c r="G454" s="78">
        <f t="shared" si="45"/>
        <v>1805.18</v>
      </c>
      <c r="H454" s="79">
        <f t="shared" si="45"/>
        <v>1349.91</v>
      </c>
    </row>
    <row r="455" spans="1:8" hidden="1" x14ac:dyDescent="0.15">
      <c r="A455" s="75">
        <v>66</v>
      </c>
      <c r="B455" s="77"/>
      <c r="C455" s="102"/>
      <c r="D455" s="78">
        <f t="shared" ref="D455:H455" si="46">+D422*$L$2</f>
        <v>0</v>
      </c>
      <c r="E455" s="78">
        <f t="shared" si="46"/>
        <v>2958.46</v>
      </c>
      <c r="F455" s="78">
        <f t="shared" si="46"/>
        <v>2103.04</v>
      </c>
      <c r="G455" s="78">
        <f t="shared" si="46"/>
        <v>1814.19</v>
      </c>
      <c r="H455" s="79">
        <f t="shared" si="46"/>
        <v>1354.68</v>
      </c>
    </row>
    <row r="456" spans="1:8" hidden="1" x14ac:dyDescent="0.15">
      <c r="A456" s="75">
        <v>67</v>
      </c>
      <c r="B456" s="77"/>
      <c r="C456" s="102"/>
      <c r="D456" s="78">
        <f t="shared" ref="D456:H456" si="47">+D423*$L$2</f>
        <v>0</v>
      </c>
      <c r="E456" s="78">
        <f t="shared" si="47"/>
        <v>3290.77</v>
      </c>
      <c r="F456" s="78">
        <f t="shared" si="47"/>
        <v>2339.42</v>
      </c>
      <c r="G456" s="78">
        <f t="shared" si="47"/>
        <v>2017.18</v>
      </c>
      <c r="H456" s="79">
        <f t="shared" si="47"/>
        <v>1506.79</v>
      </c>
    </row>
    <row r="457" spans="1:8" hidden="1" x14ac:dyDescent="0.15">
      <c r="A457" s="75">
        <v>68</v>
      </c>
      <c r="B457" s="77"/>
      <c r="C457" s="102"/>
      <c r="D457" s="78">
        <f t="shared" ref="D457:H457" si="48">+D424*$L$2</f>
        <v>0</v>
      </c>
      <c r="E457" s="78">
        <f t="shared" si="48"/>
        <v>3618.84</v>
      </c>
      <c r="F457" s="78">
        <f t="shared" si="48"/>
        <v>2572.6200000000003</v>
      </c>
      <c r="G457" s="78">
        <f t="shared" si="48"/>
        <v>2220.17</v>
      </c>
      <c r="H457" s="79">
        <f t="shared" si="48"/>
        <v>1658.9</v>
      </c>
    </row>
    <row r="458" spans="1:8" hidden="1" x14ac:dyDescent="0.15">
      <c r="A458" s="75">
        <v>69</v>
      </c>
      <c r="B458" s="77"/>
      <c r="C458" s="102"/>
      <c r="D458" s="78">
        <f t="shared" ref="D458:H458" si="49">+D425*$L$2</f>
        <v>0</v>
      </c>
      <c r="E458" s="78">
        <f t="shared" si="49"/>
        <v>3783.67</v>
      </c>
      <c r="F458" s="78">
        <f t="shared" si="49"/>
        <v>2690.28</v>
      </c>
      <c r="G458" s="78">
        <f t="shared" si="49"/>
        <v>2320.87</v>
      </c>
      <c r="H458" s="79">
        <f t="shared" si="49"/>
        <v>1734.16</v>
      </c>
    </row>
    <row r="459" spans="1:8" hidden="1" x14ac:dyDescent="0.15">
      <c r="A459" s="75">
        <v>70</v>
      </c>
      <c r="B459" s="77"/>
      <c r="C459" s="102"/>
      <c r="D459" s="78">
        <f t="shared" ref="D459:H459" si="50">+D426*$L$2</f>
        <v>0</v>
      </c>
      <c r="E459" s="78">
        <f t="shared" si="50"/>
        <v>3823.9500000000003</v>
      </c>
      <c r="F459" s="78">
        <f t="shared" si="50"/>
        <v>2718.3700000000003</v>
      </c>
      <c r="G459" s="78">
        <f t="shared" si="50"/>
        <v>2343.6600000000003</v>
      </c>
      <c r="H459" s="79">
        <f t="shared" si="50"/>
        <v>1742.64</v>
      </c>
    </row>
    <row r="460" spans="1:8" hidden="1" x14ac:dyDescent="0.15">
      <c r="A460" s="75">
        <v>71</v>
      </c>
      <c r="B460" s="77"/>
      <c r="C460" s="102"/>
      <c r="D460" s="78">
        <f t="shared" ref="D460:H460" si="51">+D427*$L$2</f>
        <v>0</v>
      </c>
      <c r="E460" s="78">
        <f t="shared" si="51"/>
        <v>4305.1900000000005</v>
      </c>
      <c r="F460" s="78">
        <f t="shared" si="51"/>
        <v>3060.75</v>
      </c>
      <c r="G460" s="78">
        <f t="shared" si="51"/>
        <v>2638.8700000000003</v>
      </c>
      <c r="H460" s="79">
        <f t="shared" si="51"/>
        <v>1961.5300000000002</v>
      </c>
    </row>
    <row r="461" spans="1:8" hidden="1" x14ac:dyDescent="0.15">
      <c r="A461" s="75">
        <v>72</v>
      </c>
      <c r="B461" s="77"/>
      <c r="C461" s="102"/>
      <c r="D461" s="78">
        <f t="shared" ref="D461:H461" si="52">+D428*$L$2</f>
        <v>0</v>
      </c>
      <c r="E461" s="78">
        <f t="shared" si="52"/>
        <v>4783.7800000000007</v>
      </c>
      <c r="F461" s="78">
        <f t="shared" si="52"/>
        <v>3399.9500000000003</v>
      </c>
      <c r="G461" s="78">
        <f t="shared" si="52"/>
        <v>2933.55</v>
      </c>
      <c r="H461" s="79">
        <f t="shared" si="52"/>
        <v>2181.48</v>
      </c>
    </row>
    <row r="462" spans="1:8" hidden="1" x14ac:dyDescent="0.15">
      <c r="A462" s="75">
        <v>73</v>
      </c>
      <c r="B462" s="77"/>
      <c r="C462" s="102"/>
      <c r="D462" s="78">
        <f t="shared" ref="D462:H462" si="53">+D429*$L$2</f>
        <v>0</v>
      </c>
      <c r="E462" s="78">
        <f t="shared" si="53"/>
        <v>5263.43</v>
      </c>
      <c r="F462" s="78">
        <f t="shared" si="53"/>
        <v>3741.8</v>
      </c>
      <c r="G462" s="78">
        <f t="shared" si="53"/>
        <v>3227.17</v>
      </c>
      <c r="H462" s="79">
        <f t="shared" si="53"/>
        <v>2400.3700000000003</v>
      </c>
    </row>
    <row r="463" spans="1:8" hidden="1" x14ac:dyDescent="0.15">
      <c r="A463" s="75">
        <v>74</v>
      </c>
      <c r="B463" s="77"/>
      <c r="C463" s="102"/>
      <c r="D463" s="78">
        <f t="shared" ref="D463:H463" si="54">+D430*$L$2</f>
        <v>0</v>
      </c>
      <c r="E463" s="78">
        <f t="shared" si="54"/>
        <v>5743.08</v>
      </c>
      <c r="F463" s="78">
        <f t="shared" si="54"/>
        <v>4082.59</v>
      </c>
      <c r="G463" s="78">
        <f t="shared" si="54"/>
        <v>3521.8500000000004</v>
      </c>
      <c r="H463" s="79">
        <f t="shared" si="54"/>
        <v>2620.3200000000002</v>
      </c>
    </row>
    <row r="464" spans="1:8" hidden="1" x14ac:dyDescent="0.15">
      <c r="A464" s="75">
        <v>75</v>
      </c>
      <c r="B464" s="77" t="s">
        <v>12</v>
      </c>
      <c r="C464" s="102"/>
      <c r="D464" s="78">
        <f t="shared" ref="D464:H464" si="55">+D431*$L$2</f>
        <v>0</v>
      </c>
      <c r="E464" s="78">
        <f t="shared" si="55"/>
        <v>6281.0300000000007</v>
      </c>
      <c r="F464" s="78">
        <f t="shared" si="55"/>
        <v>4464.72</v>
      </c>
      <c r="G464" s="78">
        <f t="shared" si="55"/>
        <v>3850.4500000000003</v>
      </c>
      <c r="H464" s="79">
        <f t="shared" si="55"/>
        <v>2861.4700000000003</v>
      </c>
    </row>
    <row r="465" spans="1:15" hidden="1" x14ac:dyDescent="0.15">
      <c r="A465" s="75">
        <v>1</v>
      </c>
      <c r="B465" s="77" t="s">
        <v>13</v>
      </c>
      <c r="C465" s="102"/>
      <c r="D465" s="78">
        <f t="shared" ref="D465:H465" si="56">+D432*$L$2</f>
        <v>0</v>
      </c>
      <c r="E465" s="78">
        <f t="shared" si="56"/>
        <v>300.51</v>
      </c>
      <c r="F465" s="78">
        <f t="shared" si="56"/>
        <v>214.12</v>
      </c>
      <c r="G465" s="78">
        <f t="shared" si="56"/>
        <v>183.38</v>
      </c>
      <c r="H465" s="79">
        <f t="shared" si="56"/>
        <v>135.68</v>
      </c>
    </row>
    <row r="466" spans="1:15" hidden="1" x14ac:dyDescent="0.15">
      <c r="A466" s="75">
        <v>2</v>
      </c>
      <c r="B466" s="77" t="s">
        <v>1</v>
      </c>
      <c r="C466" s="102"/>
      <c r="D466" s="78">
        <f t="shared" ref="D466:H466" si="57">+D433*$L$2</f>
        <v>0</v>
      </c>
      <c r="E466" s="78">
        <f t="shared" si="57"/>
        <v>473.29</v>
      </c>
      <c r="F466" s="78">
        <f t="shared" si="57"/>
        <v>337.08000000000004</v>
      </c>
      <c r="G466" s="78">
        <f t="shared" si="57"/>
        <v>291.5</v>
      </c>
      <c r="H466" s="79">
        <f t="shared" si="57"/>
        <v>215.71</v>
      </c>
    </row>
    <row r="467" spans="1:15" hidden="1" x14ac:dyDescent="0.15">
      <c r="A467" s="75">
        <v>3</v>
      </c>
      <c r="B467" s="77" t="s">
        <v>14</v>
      </c>
      <c r="C467" s="102"/>
      <c r="D467" s="78">
        <f t="shared" ref="D467:H467" si="58">+D434*$L$2</f>
        <v>0</v>
      </c>
      <c r="E467" s="78">
        <f t="shared" si="58"/>
        <v>688.47</v>
      </c>
      <c r="F467" s="78">
        <f t="shared" si="58"/>
        <v>489.72</v>
      </c>
      <c r="G467" s="78">
        <f t="shared" si="58"/>
        <v>422.41</v>
      </c>
      <c r="H467" s="79">
        <f t="shared" si="58"/>
        <v>311.64000000000004</v>
      </c>
    </row>
    <row r="468" spans="1:15" hidden="1" x14ac:dyDescent="0.15">
      <c r="A468" s="75">
        <v>1</v>
      </c>
      <c r="B468" s="77" t="s">
        <v>3</v>
      </c>
      <c r="C468" s="102"/>
      <c r="D468" s="78">
        <f t="shared" ref="D468:H468" si="59">+D435*$L$2</f>
        <v>0</v>
      </c>
      <c r="E468" s="78">
        <f t="shared" si="59"/>
        <v>0</v>
      </c>
      <c r="F468" s="78">
        <f t="shared" si="59"/>
        <v>119.25</v>
      </c>
      <c r="G468" s="78">
        <f t="shared" si="59"/>
        <v>119.25</v>
      </c>
      <c r="H468" s="79">
        <f t="shared" si="59"/>
        <v>119.25</v>
      </c>
    </row>
    <row r="469" spans="1:15" ht="14" hidden="1" thickBot="1" x14ac:dyDescent="0.2">
      <c r="A469" s="82">
        <v>1</v>
      </c>
      <c r="B469" s="83" t="s">
        <v>2</v>
      </c>
      <c r="C469" s="109"/>
      <c r="D469" s="84">
        <f t="shared" ref="D469:H469" si="60">+D436*$L$2</f>
        <v>0</v>
      </c>
      <c r="E469" s="84">
        <f t="shared" si="60"/>
        <v>0</v>
      </c>
      <c r="F469" s="84">
        <f t="shared" si="60"/>
        <v>159</v>
      </c>
      <c r="G469" s="84">
        <f t="shared" si="60"/>
        <v>159</v>
      </c>
      <c r="H469" s="85">
        <f t="shared" si="60"/>
        <v>159</v>
      </c>
    </row>
    <row r="470" spans="1:15" ht="14" hidden="1" thickBot="1" x14ac:dyDescent="0.2"/>
    <row r="471" spans="1:15" ht="18" hidden="1" x14ac:dyDescent="0.2">
      <c r="A471" s="505" t="s">
        <v>53</v>
      </c>
      <c r="B471" s="506"/>
      <c r="C471" s="506"/>
      <c r="D471" s="506"/>
      <c r="E471" s="506"/>
      <c r="F471" s="506"/>
      <c r="G471" s="506"/>
      <c r="H471" s="507"/>
    </row>
    <row r="472" spans="1:15" ht="18" hidden="1" x14ac:dyDescent="0.2">
      <c r="A472" s="501" t="s">
        <v>27</v>
      </c>
      <c r="B472" s="502"/>
      <c r="C472" s="502"/>
      <c r="D472" s="502"/>
      <c r="E472" s="502"/>
      <c r="F472" s="502"/>
      <c r="G472" s="502"/>
      <c r="H472" s="503"/>
    </row>
    <row r="473" spans="1:15" hidden="1" x14ac:dyDescent="0.15">
      <c r="A473" s="504" t="s">
        <v>0</v>
      </c>
      <c r="B473" s="498"/>
      <c r="C473" s="498"/>
      <c r="D473" s="498"/>
      <c r="E473" s="498"/>
      <c r="F473" s="498"/>
      <c r="G473" s="498"/>
      <c r="H473" s="74"/>
    </row>
    <row r="474" spans="1:15" hidden="1" x14ac:dyDescent="0.15">
      <c r="A474" s="75" t="s">
        <v>4</v>
      </c>
      <c r="B474" s="76" t="s">
        <v>4</v>
      </c>
      <c r="C474" s="99"/>
      <c r="D474" s="73" t="s">
        <v>54</v>
      </c>
      <c r="E474" s="73" t="s">
        <v>55</v>
      </c>
      <c r="F474" s="73" t="s">
        <v>56</v>
      </c>
      <c r="G474" s="73" t="s">
        <v>57</v>
      </c>
      <c r="H474" s="74" t="s">
        <v>58</v>
      </c>
    </row>
    <row r="475" spans="1:15" ht="14" hidden="1" x14ac:dyDescent="0.15">
      <c r="A475" s="75"/>
      <c r="B475" s="77"/>
      <c r="C475" s="102"/>
      <c r="D475" s="217"/>
      <c r="E475" s="220"/>
      <c r="F475" s="223"/>
      <c r="G475" s="226"/>
      <c r="H475" s="229"/>
      <c r="J475" s="95"/>
      <c r="K475" s="95"/>
      <c r="L475" s="95"/>
      <c r="M475" s="95"/>
      <c r="N475" s="95"/>
      <c r="O475" s="95"/>
    </row>
    <row r="476" spans="1:15" ht="14" hidden="1" x14ac:dyDescent="0.15">
      <c r="A476" s="75"/>
      <c r="B476" s="77"/>
      <c r="C476" s="102"/>
      <c r="D476" s="217"/>
      <c r="E476" s="220"/>
      <c r="F476" s="223"/>
      <c r="G476" s="226"/>
      <c r="H476" s="229"/>
      <c r="J476" s="95"/>
      <c r="K476" s="95"/>
      <c r="L476" s="95"/>
      <c r="M476" s="95"/>
      <c r="N476" s="95"/>
      <c r="O476" s="95"/>
    </row>
    <row r="477" spans="1:15" ht="14" hidden="1" x14ac:dyDescent="0.15">
      <c r="A477" s="75"/>
      <c r="B477" s="77"/>
      <c r="C477" s="102"/>
      <c r="D477" s="217"/>
      <c r="E477" s="220"/>
      <c r="F477" s="223"/>
      <c r="G477" s="226"/>
      <c r="H477" s="229"/>
      <c r="J477" s="95"/>
      <c r="K477" s="95"/>
      <c r="L477" s="95"/>
      <c r="M477" s="95"/>
      <c r="N477" s="95"/>
      <c r="O477" s="95"/>
    </row>
    <row r="478" spans="1:15" ht="14" hidden="1" x14ac:dyDescent="0.15">
      <c r="A478" s="75"/>
      <c r="B478" s="77"/>
      <c r="C478" s="102"/>
      <c r="D478" s="217"/>
      <c r="E478" s="220"/>
      <c r="F478" s="223"/>
      <c r="G478" s="226"/>
      <c r="H478" s="229"/>
      <c r="J478" s="95"/>
      <c r="K478" s="95"/>
      <c r="L478" s="95"/>
      <c r="M478" s="95"/>
      <c r="N478" s="95"/>
      <c r="O478" s="95"/>
    </row>
    <row r="479" spans="1:15" ht="14" hidden="1" x14ac:dyDescent="0.15">
      <c r="A479" s="75"/>
      <c r="B479" s="77"/>
      <c r="C479" s="102"/>
      <c r="D479" s="217"/>
      <c r="E479" s="220"/>
      <c r="F479" s="223"/>
      <c r="G479" s="226"/>
      <c r="H479" s="229"/>
      <c r="J479" s="95"/>
      <c r="K479" s="95"/>
      <c r="L479" s="95"/>
      <c r="M479" s="95"/>
      <c r="N479" s="95"/>
      <c r="O479" s="95"/>
    </row>
    <row r="480" spans="1:15" ht="14" hidden="1" x14ac:dyDescent="0.15">
      <c r="A480" s="75"/>
      <c r="B480" s="77"/>
      <c r="C480" s="102"/>
      <c r="D480" s="217"/>
      <c r="E480" s="220"/>
      <c r="F480" s="223"/>
      <c r="G480" s="226"/>
      <c r="H480" s="229"/>
      <c r="J480" s="95"/>
      <c r="K480" s="95"/>
      <c r="L480" s="95"/>
      <c r="M480" s="95"/>
      <c r="N480" s="95"/>
      <c r="O480" s="95"/>
    </row>
    <row r="481" spans="1:15" ht="14" hidden="1" x14ac:dyDescent="0.15">
      <c r="A481" s="75"/>
      <c r="B481" s="77"/>
      <c r="C481" s="102"/>
      <c r="D481" s="217"/>
      <c r="E481" s="220"/>
      <c r="F481" s="223"/>
      <c r="G481" s="226"/>
      <c r="H481" s="229"/>
      <c r="J481" s="95"/>
      <c r="K481" s="95"/>
      <c r="L481" s="95"/>
      <c r="M481" s="95"/>
      <c r="N481" s="95"/>
      <c r="O481" s="95"/>
    </row>
    <row r="482" spans="1:15" ht="14" hidden="1" x14ac:dyDescent="0.15">
      <c r="A482" s="75"/>
      <c r="B482" s="77"/>
      <c r="C482" s="102"/>
      <c r="D482" s="217"/>
      <c r="E482" s="220"/>
      <c r="F482" s="223"/>
      <c r="G482" s="226"/>
      <c r="H482" s="229"/>
      <c r="J482" s="95"/>
      <c r="K482" s="95"/>
      <c r="L482" s="95"/>
      <c r="M482" s="95"/>
      <c r="N482" s="95"/>
      <c r="O482" s="95"/>
    </row>
    <row r="483" spans="1:15" ht="14" hidden="1" x14ac:dyDescent="0.15">
      <c r="A483" s="75"/>
      <c r="B483" s="77"/>
      <c r="C483" s="102"/>
      <c r="D483" s="217"/>
      <c r="E483" s="220"/>
      <c r="F483" s="223"/>
      <c r="G483" s="226"/>
      <c r="H483" s="229"/>
      <c r="J483" s="95"/>
      <c r="K483" s="95"/>
      <c r="L483" s="95"/>
      <c r="M483" s="95"/>
      <c r="N483" s="95"/>
      <c r="O483" s="95"/>
    </row>
    <row r="484" spans="1:15" ht="14" hidden="1" x14ac:dyDescent="0.15">
      <c r="A484" s="75"/>
      <c r="B484" s="77"/>
      <c r="C484" s="102"/>
      <c r="D484" s="217"/>
      <c r="E484" s="220"/>
      <c r="F484" s="223"/>
      <c r="G484" s="226"/>
      <c r="H484" s="229"/>
      <c r="J484" s="95"/>
      <c r="K484" s="95"/>
      <c r="L484" s="95"/>
      <c r="M484" s="95"/>
      <c r="N484" s="95"/>
      <c r="O484" s="95"/>
    </row>
    <row r="485" spans="1:15" ht="14" hidden="1" x14ac:dyDescent="0.15">
      <c r="A485" s="75"/>
      <c r="B485" s="77"/>
      <c r="C485" s="102"/>
      <c r="D485" s="217"/>
      <c r="E485" s="220"/>
      <c r="F485" s="223"/>
      <c r="G485" s="226"/>
      <c r="H485" s="229"/>
      <c r="J485" s="95"/>
      <c r="K485" s="95"/>
      <c r="L485" s="95"/>
      <c r="M485" s="95"/>
      <c r="N485" s="95"/>
      <c r="O485" s="95"/>
    </row>
    <row r="486" spans="1:15" ht="14" hidden="1" x14ac:dyDescent="0.15">
      <c r="A486" s="75"/>
      <c r="B486" s="77"/>
      <c r="C486" s="102"/>
      <c r="D486" s="217"/>
      <c r="E486" s="220"/>
      <c r="F486" s="223"/>
      <c r="G486" s="226"/>
      <c r="H486" s="229"/>
      <c r="J486" s="95"/>
      <c r="K486" s="95"/>
      <c r="L486" s="95"/>
      <c r="M486" s="95"/>
      <c r="N486" s="95"/>
      <c r="O486" s="95"/>
    </row>
    <row r="487" spans="1:15" ht="14" hidden="1" x14ac:dyDescent="0.15">
      <c r="A487" s="75"/>
      <c r="B487" s="77"/>
      <c r="C487" s="102"/>
      <c r="D487" s="217"/>
      <c r="E487" s="220"/>
      <c r="F487" s="223"/>
      <c r="G487" s="226"/>
      <c r="H487" s="229"/>
      <c r="J487" s="95"/>
      <c r="K487" s="95"/>
      <c r="L487" s="95"/>
      <c r="M487" s="95"/>
      <c r="N487" s="95"/>
      <c r="O487" s="95"/>
    </row>
    <row r="488" spans="1:15" ht="14" hidden="1" x14ac:dyDescent="0.15">
      <c r="A488" s="75"/>
      <c r="B488" s="77"/>
      <c r="C488" s="102"/>
      <c r="D488" s="217"/>
      <c r="E488" s="220"/>
      <c r="F488" s="223"/>
      <c r="G488" s="226"/>
      <c r="H488" s="229"/>
      <c r="J488" s="95"/>
      <c r="K488" s="95"/>
      <c r="L488" s="95"/>
      <c r="M488" s="95"/>
      <c r="N488" s="95"/>
      <c r="O488" s="95"/>
    </row>
    <row r="489" spans="1:15" ht="14" hidden="1" x14ac:dyDescent="0.15">
      <c r="A489" s="75"/>
      <c r="B489" s="77"/>
      <c r="C489" s="102"/>
      <c r="D489" s="217"/>
      <c r="E489" s="220"/>
      <c r="F489" s="223"/>
      <c r="G489" s="226"/>
      <c r="H489" s="229"/>
      <c r="J489" s="95"/>
      <c r="K489" s="95"/>
      <c r="L489" s="95"/>
      <c r="M489" s="95"/>
      <c r="N489" s="95"/>
      <c r="O489" s="95"/>
    </row>
    <row r="490" spans="1:15" ht="14" hidden="1" x14ac:dyDescent="0.15">
      <c r="A490" s="75"/>
      <c r="B490" s="77"/>
      <c r="C490" s="102"/>
      <c r="D490" s="217"/>
      <c r="E490" s="220"/>
      <c r="F490" s="223"/>
      <c r="G490" s="226"/>
      <c r="H490" s="229"/>
      <c r="J490" s="95"/>
      <c r="K490" s="95"/>
      <c r="L490" s="95"/>
      <c r="M490" s="95"/>
      <c r="N490" s="95"/>
      <c r="O490" s="95"/>
    </row>
    <row r="491" spans="1:15" ht="14" hidden="1" x14ac:dyDescent="0.15">
      <c r="A491" s="75"/>
      <c r="B491" s="77"/>
      <c r="C491" s="102"/>
      <c r="D491" s="217"/>
      <c r="E491" s="220"/>
      <c r="F491" s="223"/>
      <c r="G491" s="226"/>
      <c r="H491" s="229"/>
      <c r="J491" s="95"/>
      <c r="K491" s="95"/>
      <c r="L491" s="95"/>
      <c r="M491" s="95"/>
      <c r="N491" s="95"/>
      <c r="O491" s="95"/>
    </row>
    <row r="492" spans="1:15" ht="14" hidden="1" x14ac:dyDescent="0.15">
      <c r="A492" s="75"/>
      <c r="B492" s="77"/>
      <c r="C492" s="102"/>
      <c r="D492" s="217"/>
      <c r="E492" s="220"/>
      <c r="F492" s="223"/>
      <c r="G492" s="226"/>
      <c r="H492" s="229"/>
      <c r="J492" s="95"/>
      <c r="K492" s="95"/>
      <c r="L492" s="95"/>
      <c r="M492" s="95"/>
      <c r="N492" s="95"/>
      <c r="O492" s="95"/>
    </row>
    <row r="493" spans="1:15" ht="14" hidden="1" x14ac:dyDescent="0.15">
      <c r="A493" s="75"/>
      <c r="B493" s="77"/>
      <c r="C493" s="102"/>
      <c r="D493" s="217"/>
      <c r="E493" s="220"/>
      <c r="F493" s="223"/>
      <c r="G493" s="226"/>
      <c r="H493" s="229"/>
      <c r="J493" s="95"/>
      <c r="K493" s="95"/>
      <c r="L493" s="95"/>
      <c r="M493" s="95"/>
      <c r="N493" s="95"/>
      <c r="O493" s="95"/>
    </row>
    <row r="494" spans="1:15" ht="14" hidden="1" x14ac:dyDescent="0.15">
      <c r="A494" s="75"/>
      <c r="B494" s="77"/>
      <c r="C494" s="102"/>
      <c r="D494" s="217"/>
      <c r="E494" s="220"/>
      <c r="F494" s="223"/>
      <c r="G494" s="226"/>
      <c r="H494" s="229"/>
      <c r="J494" s="95"/>
      <c r="K494" s="95"/>
      <c r="L494" s="95"/>
      <c r="M494" s="95"/>
      <c r="N494" s="95"/>
      <c r="O494" s="95"/>
    </row>
    <row r="495" spans="1:15" ht="14" hidden="1" x14ac:dyDescent="0.15">
      <c r="A495" s="75"/>
      <c r="B495" s="77"/>
      <c r="C495" s="102"/>
      <c r="D495" s="217"/>
      <c r="E495" s="220"/>
      <c r="F495" s="223"/>
      <c r="G495" s="226"/>
      <c r="H495" s="229"/>
      <c r="J495" s="95"/>
      <c r="K495" s="95"/>
      <c r="L495" s="95"/>
      <c r="M495" s="95"/>
      <c r="N495" s="95"/>
      <c r="O495" s="95"/>
    </row>
    <row r="496" spans="1:15" ht="14" hidden="1" x14ac:dyDescent="0.15">
      <c r="A496" s="75"/>
      <c r="B496" s="77"/>
      <c r="C496" s="102"/>
      <c r="D496" s="217"/>
      <c r="E496" s="220"/>
      <c r="F496" s="223"/>
      <c r="G496" s="226"/>
      <c r="H496" s="229"/>
      <c r="J496" s="95"/>
      <c r="K496" s="95"/>
      <c r="L496" s="95"/>
      <c r="M496" s="95"/>
      <c r="N496" s="95"/>
      <c r="O496" s="95"/>
    </row>
    <row r="497" spans="1:15" ht="14" hidden="1" x14ac:dyDescent="0.15">
      <c r="A497" s="75"/>
      <c r="B497" s="77"/>
      <c r="C497" s="102"/>
      <c r="D497" s="217"/>
      <c r="E497" s="220"/>
      <c r="F497" s="223"/>
      <c r="G497" s="226"/>
      <c r="H497" s="229"/>
      <c r="J497" s="95"/>
      <c r="K497" s="95"/>
      <c r="L497" s="95"/>
      <c r="M497" s="95"/>
      <c r="N497" s="95"/>
      <c r="O497" s="95"/>
    </row>
    <row r="498" spans="1:15" ht="14" hidden="1" x14ac:dyDescent="0.15">
      <c r="A498" s="75"/>
      <c r="B498" s="77"/>
      <c r="C498" s="102"/>
      <c r="D498" s="217"/>
      <c r="E498" s="220"/>
      <c r="F498" s="223"/>
      <c r="G498" s="226"/>
      <c r="H498" s="229"/>
      <c r="J498" s="95"/>
      <c r="K498" s="95"/>
      <c r="L498" s="95"/>
      <c r="M498" s="95"/>
      <c r="N498" s="95"/>
      <c r="O498" s="95"/>
    </row>
    <row r="499" spans="1:15" ht="14" hidden="1" x14ac:dyDescent="0.15">
      <c r="A499" s="75"/>
      <c r="B499" s="77"/>
      <c r="C499" s="102"/>
      <c r="D499" s="215"/>
      <c r="E499" s="218"/>
      <c r="F499" s="221"/>
      <c r="G499" s="224"/>
      <c r="H499" s="227"/>
      <c r="J499" s="95"/>
      <c r="K499" s="95"/>
      <c r="L499" s="95"/>
      <c r="M499" s="95"/>
      <c r="N499" s="95"/>
      <c r="O499" s="95"/>
    </row>
    <row r="500" spans="1:15" ht="14" hidden="1" x14ac:dyDescent="0.15">
      <c r="A500" s="75"/>
      <c r="B500" s="77"/>
      <c r="C500" s="102"/>
      <c r="D500" s="216"/>
      <c r="E500" s="219"/>
      <c r="F500" s="222"/>
      <c r="G500" s="225"/>
      <c r="H500" s="228"/>
      <c r="J500" s="95"/>
      <c r="K500" s="95"/>
      <c r="L500" s="95"/>
      <c r="M500" s="95"/>
      <c r="N500" s="95"/>
      <c r="O500" s="95"/>
    </row>
    <row r="501" spans="1:15" ht="14" hidden="1" x14ac:dyDescent="0.15">
      <c r="A501" s="75"/>
      <c r="B501" s="77"/>
      <c r="C501" s="102"/>
      <c r="D501" s="216"/>
      <c r="E501" s="219"/>
      <c r="F501" s="222"/>
      <c r="G501" s="225"/>
      <c r="H501" s="228"/>
      <c r="J501" s="95"/>
      <c r="K501" s="95"/>
      <c r="L501" s="95"/>
      <c r="M501" s="95"/>
      <c r="N501" s="95"/>
      <c r="O501" s="95"/>
    </row>
    <row r="502" spans="1:15" hidden="1" x14ac:dyDescent="0.15">
      <c r="A502" s="75"/>
      <c r="B502" s="77"/>
      <c r="C502" s="102"/>
      <c r="D502" s="78"/>
      <c r="E502" s="78"/>
      <c r="F502" s="78"/>
      <c r="G502" s="78"/>
      <c r="H502" s="79"/>
      <c r="J502" s="95"/>
      <c r="K502" s="95"/>
      <c r="L502" s="95"/>
      <c r="M502" s="95"/>
      <c r="N502" s="95"/>
      <c r="O502" s="95"/>
    </row>
    <row r="503" spans="1:15" hidden="1" x14ac:dyDescent="0.15">
      <c r="A503" s="75"/>
      <c r="B503" s="77"/>
      <c r="C503" s="102"/>
      <c r="D503" s="78"/>
      <c r="E503" s="78"/>
      <c r="F503" s="78"/>
      <c r="G503" s="78"/>
      <c r="H503" s="79"/>
      <c r="J503" s="95"/>
      <c r="K503" s="95"/>
      <c r="L503" s="95"/>
      <c r="M503" s="95"/>
      <c r="N503" s="95"/>
      <c r="O503" s="95"/>
    </row>
    <row r="504" spans="1:15" hidden="1" x14ac:dyDescent="0.15">
      <c r="A504" s="75"/>
      <c r="H504" s="81"/>
    </row>
    <row r="505" spans="1:15" ht="18" hidden="1" x14ac:dyDescent="0.2">
      <c r="A505" s="501"/>
      <c r="B505" s="502"/>
      <c r="C505" s="502"/>
      <c r="D505" s="502"/>
      <c r="E505" s="502"/>
      <c r="F505" s="502"/>
      <c r="G505" s="502"/>
      <c r="H505" s="503"/>
    </row>
    <row r="506" spans="1:15" hidden="1" x14ac:dyDescent="0.15">
      <c r="A506" s="504"/>
      <c r="B506" s="498"/>
      <c r="C506" s="498"/>
      <c r="D506" s="498"/>
      <c r="E506" s="498"/>
      <c r="F506" s="498"/>
      <c r="G506" s="498"/>
      <c r="H506" s="74"/>
    </row>
    <row r="507" spans="1:15" hidden="1" x14ac:dyDescent="0.15">
      <c r="A507" s="75"/>
      <c r="B507" s="76"/>
      <c r="C507" s="99"/>
      <c r="D507" s="73"/>
      <c r="E507" s="73"/>
      <c r="F507" s="73"/>
      <c r="G507" s="73"/>
      <c r="H507" s="74"/>
    </row>
    <row r="508" spans="1:15" hidden="1" x14ac:dyDescent="0.15">
      <c r="A508" s="75"/>
      <c r="B508" s="77"/>
      <c r="C508" s="102"/>
      <c r="D508" s="78"/>
      <c r="E508" s="78"/>
      <c r="F508" s="78"/>
      <c r="G508" s="78"/>
      <c r="H508" s="79"/>
    </row>
    <row r="509" spans="1:15" hidden="1" x14ac:dyDescent="0.15">
      <c r="A509" s="75"/>
      <c r="B509" s="77"/>
      <c r="C509" s="102"/>
      <c r="D509" s="78"/>
      <c r="E509" s="78"/>
      <c r="F509" s="78"/>
      <c r="G509" s="78"/>
      <c r="H509" s="79"/>
    </row>
    <row r="510" spans="1:15" hidden="1" x14ac:dyDescent="0.15">
      <c r="A510" s="75"/>
      <c r="B510" s="77"/>
      <c r="C510" s="102"/>
      <c r="D510" s="78"/>
      <c r="E510" s="78"/>
      <c r="F510" s="78"/>
      <c r="G510" s="78"/>
      <c r="H510" s="79"/>
    </row>
    <row r="511" spans="1:15" hidden="1" x14ac:dyDescent="0.15">
      <c r="A511" s="75"/>
      <c r="B511" s="77"/>
      <c r="C511" s="102"/>
      <c r="D511" s="78"/>
      <c r="E511" s="78"/>
      <c r="F511" s="78"/>
      <c r="G511" s="78"/>
      <c r="H511" s="79"/>
    </row>
    <row r="512" spans="1:15" hidden="1" x14ac:dyDescent="0.15">
      <c r="A512" s="75"/>
      <c r="B512" s="77"/>
      <c r="C512" s="102"/>
      <c r="D512" s="78"/>
      <c r="E512" s="78"/>
      <c r="F512" s="78"/>
      <c r="G512" s="78"/>
      <c r="H512" s="79"/>
    </row>
    <row r="513" spans="1:8" hidden="1" x14ac:dyDescent="0.15">
      <c r="A513" s="75"/>
      <c r="B513" s="77"/>
      <c r="C513" s="102"/>
      <c r="D513" s="78"/>
      <c r="E513" s="78"/>
      <c r="F513" s="78"/>
      <c r="G513" s="78"/>
      <c r="H513" s="79"/>
    </row>
    <row r="514" spans="1:8" hidden="1" x14ac:dyDescent="0.15">
      <c r="A514" s="75"/>
      <c r="B514" s="77"/>
      <c r="C514" s="102"/>
      <c r="D514" s="78"/>
      <c r="E514" s="78"/>
      <c r="F514" s="78"/>
      <c r="G514" s="78"/>
      <c r="H514" s="79"/>
    </row>
    <row r="515" spans="1:8" hidden="1" x14ac:dyDescent="0.15">
      <c r="A515" s="75"/>
      <c r="B515" s="77"/>
      <c r="C515" s="102"/>
      <c r="D515" s="78"/>
      <c r="E515" s="78"/>
      <c r="F515" s="78"/>
      <c r="G515" s="78"/>
      <c r="H515" s="79"/>
    </row>
    <row r="516" spans="1:8" hidden="1" x14ac:dyDescent="0.15">
      <c r="A516" s="75"/>
      <c r="B516" s="77"/>
      <c r="C516" s="102"/>
      <c r="D516" s="78"/>
      <c r="E516" s="78"/>
      <c r="F516" s="78"/>
      <c r="G516" s="78"/>
      <c r="H516" s="79"/>
    </row>
    <row r="517" spans="1:8" hidden="1" x14ac:dyDescent="0.15">
      <c r="A517" s="75"/>
      <c r="B517" s="77"/>
      <c r="C517" s="102"/>
      <c r="D517" s="78"/>
      <c r="E517" s="78"/>
      <c r="F517" s="78"/>
      <c r="G517" s="78"/>
      <c r="H517" s="79"/>
    </row>
    <row r="518" spans="1:8" hidden="1" x14ac:dyDescent="0.15">
      <c r="A518" s="75"/>
      <c r="B518" s="77"/>
      <c r="C518" s="102"/>
      <c r="D518" s="78"/>
      <c r="E518" s="78"/>
      <c r="F518" s="78"/>
      <c r="G518" s="78"/>
      <c r="H518" s="79"/>
    </row>
    <row r="519" spans="1:8" hidden="1" x14ac:dyDescent="0.15">
      <c r="A519" s="75"/>
      <c r="B519" s="77"/>
      <c r="C519" s="102"/>
      <c r="D519" s="78"/>
      <c r="E519" s="78"/>
      <c r="F519" s="78"/>
      <c r="G519" s="78"/>
      <c r="H519" s="79"/>
    </row>
    <row r="520" spans="1:8" hidden="1" x14ac:dyDescent="0.15">
      <c r="A520" s="75"/>
      <c r="B520" s="77"/>
      <c r="C520" s="102"/>
      <c r="D520" s="78"/>
      <c r="E520" s="78"/>
      <c r="F520" s="78"/>
      <c r="G520" s="78"/>
      <c r="H520" s="79"/>
    </row>
    <row r="521" spans="1:8" hidden="1" x14ac:dyDescent="0.15">
      <c r="A521" s="75"/>
      <c r="B521" s="77"/>
      <c r="C521" s="102"/>
      <c r="D521" s="78"/>
      <c r="E521" s="78"/>
      <c r="F521" s="78"/>
      <c r="G521" s="78"/>
      <c r="H521" s="79"/>
    </row>
    <row r="522" spans="1:8" hidden="1" x14ac:dyDescent="0.15">
      <c r="A522" s="75"/>
      <c r="B522" s="77"/>
      <c r="C522" s="102"/>
      <c r="D522" s="78"/>
      <c r="E522" s="78"/>
      <c r="F522" s="78"/>
      <c r="G522" s="78"/>
      <c r="H522" s="79"/>
    </row>
    <row r="523" spans="1:8" hidden="1" x14ac:dyDescent="0.15">
      <c r="A523" s="75"/>
      <c r="B523" s="77"/>
      <c r="C523" s="102"/>
      <c r="D523" s="78"/>
      <c r="E523" s="78"/>
      <c r="F523" s="78"/>
      <c r="G523" s="78"/>
      <c r="H523" s="79"/>
    </row>
    <row r="524" spans="1:8" hidden="1" x14ac:dyDescent="0.15">
      <c r="A524" s="75"/>
      <c r="B524" s="77"/>
      <c r="C524" s="102"/>
      <c r="D524" s="78"/>
      <c r="E524" s="78"/>
      <c r="F524" s="78"/>
      <c r="G524" s="78"/>
      <c r="H524" s="79"/>
    </row>
    <row r="525" spans="1:8" hidden="1" x14ac:dyDescent="0.15">
      <c r="A525" s="75"/>
      <c r="B525" s="77"/>
      <c r="C525" s="102"/>
      <c r="D525" s="78"/>
      <c r="E525" s="78"/>
      <c r="F525" s="78"/>
      <c r="G525" s="78"/>
      <c r="H525" s="79"/>
    </row>
    <row r="526" spans="1:8" hidden="1" x14ac:dyDescent="0.15">
      <c r="A526" s="75"/>
      <c r="B526" s="77"/>
      <c r="C526" s="102"/>
      <c r="D526" s="78"/>
      <c r="E526" s="78"/>
      <c r="F526" s="78"/>
      <c r="G526" s="78"/>
      <c r="H526" s="79"/>
    </row>
    <row r="527" spans="1:8" hidden="1" x14ac:dyDescent="0.15">
      <c r="A527" s="75"/>
      <c r="B527" s="77"/>
      <c r="C527" s="102"/>
      <c r="D527" s="78"/>
      <c r="E527" s="78"/>
      <c r="F527" s="78"/>
      <c r="G527" s="78"/>
      <c r="H527" s="79"/>
    </row>
    <row r="528" spans="1:8" hidden="1" x14ac:dyDescent="0.15">
      <c r="A528" s="75"/>
      <c r="B528" s="77"/>
      <c r="C528" s="102"/>
      <c r="D528" s="78"/>
      <c r="E528" s="78"/>
      <c r="F528" s="78"/>
      <c r="G528" s="78"/>
      <c r="H528" s="79"/>
    </row>
    <row r="529" spans="1:20" hidden="1" x14ac:dyDescent="0.15">
      <c r="A529" s="75"/>
      <c r="B529" s="77"/>
      <c r="C529" s="102"/>
      <c r="D529" s="78"/>
      <c r="E529" s="78"/>
      <c r="F529" s="78"/>
      <c r="G529" s="78"/>
      <c r="H529" s="79"/>
    </row>
    <row r="530" spans="1:20" hidden="1" x14ac:dyDescent="0.15">
      <c r="A530" s="75"/>
      <c r="B530" s="77"/>
      <c r="C530" s="102"/>
      <c r="D530" s="78"/>
      <c r="E530" s="78"/>
      <c r="F530" s="78"/>
      <c r="G530" s="78"/>
      <c r="H530" s="79"/>
    </row>
    <row r="531" spans="1:20" hidden="1" x14ac:dyDescent="0.15">
      <c r="A531" s="75"/>
      <c r="B531" s="77"/>
      <c r="C531" s="102"/>
      <c r="D531" s="78"/>
      <c r="E531" s="78"/>
      <c r="F531" s="78"/>
      <c r="G531" s="78"/>
      <c r="H531" s="79"/>
    </row>
    <row r="532" spans="1:20" hidden="1" x14ac:dyDescent="0.15">
      <c r="A532" s="75"/>
      <c r="B532" s="77"/>
      <c r="C532" s="102"/>
      <c r="D532" s="78"/>
      <c r="E532" s="78"/>
      <c r="F532" s="78"/>
      <c r="G532" s="78"/>
      <c r="H532" s="79"/>
    </row>
    <row r="533" spans="1:20" hidden="1" x14ac:dyDescent="0.15">
      <c r="A533" s="75"/>
      <c r="B533" s="77"/>
      <c r="C533" s="102"/>
      <c r="D533" s="78"/>
      <c r="E533" s="78"/>
      <c r="F533" s="78"/>
      <c r="G533" s="78"/>
      <c r="H533" s="79"/>
    </row>
    <row r="534" spans="1:20" hidden="1" x14ac:dyDescent="0.15">
      <c r="A534" s="75"/>
      <c r="B534" s="77"/>
      <c r="C534" s="102"/>
      <c r="D534" s="78"/>
      <c r="E534" s="78"/>
      <c r="F534" s="78"/>
      <c r="G534" s="78"/>
      <c r="H534" s="79"/>
    </row>
    <row r="535" spans="1:20" hidden="1" x14ac:dyDescent="0.15">
      <c r="A535" s="75"/>
      <c r="B535" s="77"/>
      <c r="C535" s="102"/>
      <c r="D535" s="78"/>
      <c r="E535" s="78"/>
      <c r="F535" s="78"/>
      <c r="G535" s="78"/>
      <c r="H535" s="79"/>
    </row>
    <row r="536" spans="1:20" ht="14" hidden="1" thickBot="1" x14ac:dyDescent="0.2">
      <c r="A536" s="82"/>
      <c r="B536" s="83"/>
      <c r="C536" s="109"/>
      <c r="D536" s="84"/>
      <c r="E536" s="84"/>
      <c r="F536" s="84"/>
      <c r="G536" s="84"/>
      <c r="H536" s="85"/>
    </row>
    <row r="537" spans="1:20" ht="14" hidden="1" thickBot="1" x14ac:dyDescent="0.2"/>
    <row r="538" spans="1:20" ht="18" hidden="1" x14ac:dyDescent="0.2">
      <c r="A538" s="505"/>
      <c r="B538" s="506"/>
      <c r="C538" s="506"/>
      <c r="D538" s="506"/>
      <c r="E538" s="506"/>
      <c r="F538" s="506"/>
      <c r="G538" s="506"/>
      <c r="H538" s="506"/>
      <c r="I538" s="506"/>
      <c r="J538" s="506"/>
      <c r="K538" s="506"/>
      <c r="L538" s="506"/>
      <c r="M538" s="506"/>
      <c r="N538" s="506"/>
      <c r="O538" s="506"/>
      <c r="P538" s="506"/>
      <c r="Q538" s="506"/>
      <c r="R538" s="506"/>
      <c r="S538" s="506"/>
      <c r="T538" s="507"/>
    </row>
    <row r="539" spans="1:20" ht="18" hidden="1" x14ac:dyDescent="0.2">
      <c r="A539" s="501"/>
      <c r="B539" s="502"/>
      <c r="C539" s="502"/>
      <c r="D539" s="502"/>
      <c r="E539" s="502"/>
      <c r="F539" s="502"/>
      <c r="G539" s="502"/>
      <c r="H539" s="502"/>
      <c r="I539" s="502"/>
      <c r="J539" s="502"/>
      <c r="K539" s="502"/>
      <c r="L539" s="502"/>
      <c r="M539" s="502"/>
      <c r="N539" s="502"/>
      <c r="O539" s="502"/>
      <c r="P539" s="502"/>
      <c r="Q539" s="502"/>
      <c r="R539" s="502"/>
      <c r="S539" s="502"/>
      <c r="T539" s="503"/>
    </row>
    <row r="540" spans="1:20" hidden="1" x14ac:dyDescent="0.15">
      <c r="A540" s="504"/>
      <c r="B540" s="498"/>
      <c r="C540" s="498"/>
      <c r="D540" s="498"/>
      <c r="E540" s="498"/>
      <c r="F540" s="498"/>
      <c r="G540" s="498"/>
      <c r="H540" s="73"/>
      <c r="T540" s="87"/>
    </row>
    <row r="541" spans="1:20" hidden="1" x14ac:dyDescent="0.15">
      <c r="A541" s="75"/>
      <c r="B541" s="76"/>
      <c r="C541" s="497"/>
      <c r="D541" s="498"/>
      <c r="E541" s="499"/>
      <c r="F541" s="497"/>
      <c r="G541" s="498"/>
      <c r="H541" s="499"/>
      <c r="I541" s="497"/>
      <c r="J541" s="498"/>
      <c r="K541" s="499"/>
      <c r="L541" s="497"/>
      <c r="M541" s="498"/>
      <c r="N541" s="499"/>
      <c r="O541" s="497"/>
      <c r="P541" s="498"/>
      <c r="Q541" s="499"/>
      <c r="R541" s="498"/>
      <c r="S541" s="498"/>
      <c r="T541" s="500"/>
    </row>
    <row r="542" spans="1:20" hidden="1" x14ac:dyDescent="0.15">
      <c r="A542" s="75"/>
      <c r="B542" s="76"/>
      <c r="C542" s="88"/>
      <c r="D542" s="73"/>
      <c r="E542" s="89"/>
      <c r="F542" s="88"/>
      <c r="G542" s="73"/>
      <c r="H542" s="89"/>
      <c r="I542" s="88"/>
      <c r="J542" s="73"/>
      <c r="K542" s="89"/>
      <c r="L542" s="88"/>
      <c r="M542" s="73"/>
      <c r="N542" s="89"/>
      <c r="O542" s="88"/>
      <c r="P542" s="73"/>
      <c r="Q542" s="89"/>
      <c r="R542" s="73"/>
      <c r="S542" s="73"/>
      <c r="T542" s="74"/>
    </row>
    <row r="543" spans="1:20" ht="14" hidden="1" x14ac:dyDescent="0.15">
      <c r="A543" s="75"/>
      <c r="B543" s="77"/>
      <c r="C543" s="230"/>
      <c r="D543" s="231"/>
      <c r="E543" s="232"/>
      <c r="F543" s="236"/>
      <c r="G543" s="237"/>
      <c r="H543" s="238"/>
      <c r="I543" s="242"/>
      <c r="J543" s="243"/>
      <c r="K543" s="244"/>
      <c r="L543" s="248"/>
      <c r="M543" s="249"/>
      <c r="N543" s="250"/>
      <c r="O543" s="254"/>
      <c r="P543" s="255"/>
      <c r="Q543" s="256"/>
      <c r="R543" s="260"/>
      <c r="S543" s="261"/>
      <c r="T543" s="262"/>
    </row>
    <row r="544" spans="1:20" ht="15" hidden="1" thickBot="1" x14ac:dyDescent="0.2">
      <c r="A544" s="82"/>
      <c r="B544" s="83"/>
      <c r="C544" s="233"/>
      <c r="D544" s="234"/>
      <c r="E544" s="235"/>
      <c r="F544" s="239"/>
      <c r="G544" s="240"/>
      <c r="H544" s="241"/>
      <c r="I544" s="245"/>
      <c r="J544" s="246"/>
      <c r="K544" s="247"/>
      <c r="L544" s="251"/>
      <c r="M544" s="252"/>
      <c r="N544" s="253"/>
      <c r="O544" s="257"/>
      <c r="P544" s="258"/>
      <c r="Q544" s="259"/>
      <c r="R544" s="263"/>
      <c r="S544" s="264"/>
      <c r="T544" s="265"/>
    </row>
    <row r="545" spans="1:20" hidden="1" x14ac:dyDescent="0.15">
      <c r="A545" s="75"/>
      <c r="T545" s="87"/>
    </row>
    <row r="546" spans="1:20" ht="18" hidden="1" x14ac:dyDescent="0.2">
      <c r="A546" s="501"/>
      <c r="B546" s="502"/>
      <c r="C546" s="502"/>
      <c r="D546" s="502"/>
      <c r="E546" s="502"/>
      <c r="F546" s="502"/>
      <c r="G546" s="502"/>
      <c r="H546" s="502"/>
      <c r="I546" s="502"/>
      <c r="J546" s="502"/>
      <c r="K546" s="502"/>
      <c r="L546" s="502"/>
      <c r="M546" s="502"/>
      <c r="N546" s="502"/>
      <c r="O546" s="502"/>
      <c r="P546" s="502"/>
      <c r="Q546" s="502"/>
      <c r="R546" s="502"/>
      <c r="S546" s="502"/>
      <c r="T546" s="503"/>
    </row>
    <row r="547" spans="1:20" hidden="1" x14ac:dyDescent="0.15">
      <c r="A547" s="504"/>
      <c r="B547" s="498"/>
      <c r="C547" s="498"/>
      <c r="D547" s="498"/>
      <c r="E547" s="498"/>
      <c r="F547" s="498"/>
      <c r="G547" s="498"/>
      <c r="H547" s="73"/>
      <c r="T547" s="87"/>
    </row>
    <row r="548" spans="1:20" hidden="1" x14ac:dyDescent="0.15">
      <c r="A548" s="75"/>
      <c r="B548" s="76"/>
      <c r="C548" s="497"/>
      <c r="D548" s="498"/>
      <c r="E548" s="499"/>
      <c r="F548" s="498"/>
      <c r="G548" s="498"/>
      <c r="H548" s="499"/>
      <c r="I548" s="498"/>
      <c r="J548" s="498"/>
      <c r="K548" s="499"/>
      <c r="L548" s="498"/>
      <c r="M548" s="498"/>
      <c r="N548" s="499"/>
      <c r="O548" s="498"/>
      <c r="P548" s="498"/>
      <c r="Q548" s="499"/>
      <c r="R548" s="498"/>
      <c r="S548" s="498"/>
      <c r="T548" s="500"/>
    </row>
    <row r="549" spans="1:20" hidden="1" x14ac:dyDescent="0.15">
      <c r="A549" s="75"/>
      <c r="B549" s="76"/>
      <c r="C549" s="88"/>
      <c r="D549" s="73"/>
      <c r="E549" s="89"/>
      <c r="F549" s="73"/>
      <c r="G549" s="73"/>
      <c r="H549" s="89"/>
      <c r="I549" s="73"/>
      <c r="J549" s="73"/>
      <c r="K549" s="89"/>
      <c r="L549" s="73"/>
      <c r="M549" s="73"/>
      <c r="N549" s="89"/>
      <c r="O549" s="73"/>
      <c r="P549" s="73"/>
      <c r="Q549" s="89"/>
      <c r="R549" s="73"/>
      <c r="S549" s="73"/>
      <c r="T549" s="74"/>
    </row>
    <row r="550" spans="1:20" hidden="1" x14ac:dyDescent="0.15">
      <c r="A550" s="75"/>
      <c r="B550" s="77"/>
      <c r="C550" s="90"/>
      <c r="D550" s="78"/>
      <c r="E550" s="91"/>
      <c r="F550" s="78"/>
      <c r="G550" s="78"/>
      <c r="H550" s="91"/>
      <c r="I550" s="78"/>
      <c r="J550" s="78"/>
      <c r="K550" s="91"/>
      <c r="L550" s="78"/>
      <c r="M550" s="78"/>
      <c r="N550" s="91"/>
      <c r="O550" s="78"/>
      <c r="P550" s="78"/>
      <c r="Q550" s="91"/>
      <c r="R550" s="78"/>
      <c r="S550" s="78"/>
      <c r="T550" s="79"/>
    </row>
    <row r="551" spans="1:20" ht="14" hidden="1" thickBot="1" x14ac:dyDescent="0.2">
      <c r="A551" s="82"/>
      <c r="B551" s="83"/>
      <c r="C551" s="92"/>
      <c r="D551" s="84"/>
      <c r="E551" s="93"/>
      <c r="F551" s="84"/>
      <c r="G551" s="84"/>
      <c r="H551" s="93"/>
      <c r="I551" s="84"/>
      <c r="J551" s="84"/>
      <c r="K551" s="93"/>
      <c r="L551" s="84"/>
      <c r="M551" s="84"/>
      <c r="N551" s="93"/>
      <c r="O551" s="84"/>
      <c r="P551" s="84"/>
      <c r="Q551" s="93"/>
      <c r="R551" s="84"/>
      <c r="S551" s="84"/>
      <c r="T551" s="85"/>
    </row>
  </sheetData>
  <sheetProtection algorithmName="SHA-512" hashValue="BexGBce23+tLYRrXg0VdIkVfp6H/95oPcxn0iUCZoC9vAzLW8pA8mcN94vg3hWetCVALgGaGxUTK2ZL7T69Syw==" saltValue="e6ik610LzG4IUkbP5rjQSA==" spinCount="100000" sheet="1" objects="1" scenarios="1"/>
  <mergeCells count="75">
    <mergeCell ref="A2:H2"/>
    <mergeCell ref="A3:H3"/>
    <mergeCell ref="A37:B37"/>
    <mergeCell ref="C37:G37"/>
    <mergeCell ref="A36:H36"/>
    <mergeCell ref="A4:B4"/>
    <mergeCell ref="C4:G4"/>
    <mergeCell ref="A136:H136"/>
    <mergeCell ref="A70:H70"/>
    <mergeCell ref="A71:B71"/>
    <mergeCell ref="C71:G71"/>
    <mergeCell ref="A204:H204"/>
    <mergeCell ref="A137:H137"/>
    <mergeCell ref="A138:B138"/>
    <mergeCell ref="C138:G138"/>
    <mergeCell ref="A170:H170"/>
    <mergeCell ref="A171:B171"/>
    <mergeCell ref="A69:H69"/>
    <mergeCell ref="A103:H103"/>
    <mergeCell ref="A104:B104"/>
    <mergeCell ref="C104:G104"/>
    <mergeCell ref="A304:H304"/>
    <mergeCell ref="A270:H270"/>
    <mergeCell ref="A271:H271"/>
    <mergeCell ref="A272:B272"/>
    <mergeCell ref="C272:G272"/>
    <mergeCell ref="C171:G171"/>
    <mergeCell ref="A203:H203"/>
    <mergeCell ref="A237:H237"/>
    <mergeCell ref="A238:B238"/>
    <mergeCell ref="C238:G238"/>
    <mergeCell ref="A205:B205"/>
    <mergeCell ref="C205:G205"/>
    <mergeCell ref="A471:H471"/>
    <mergeCell ref="A404:H404"/>
    <mergeCell ref="A405:H405"/>
    <mergeCell ref="A406:B406"/>
    <mergeCell ref="C406:G406"/>
    <mergeCell ref="C305:G305"/>
    <mergeCell ref="A337:H337"/>
    <mergeCell ref="A438:H438"/>
    <mergeCell ref="A439:B439"/>
    <mergeCell ref="C439:G439"/>
    <mergeCell ref="A305:B305"/>
    <mergeCell ref="A371:H371"/>
    <mergeCell ref="A372:B372"/>
    <mergeCell ref="C372:G372"/>
    <mergeCell ref="A338:H338"/>
    <mergeCell ref="A339:B339"/>
    <mergeCell ref="C339:G339"/>
    <mergeCell ref="A540:B540"/>
    <mergeCell ref="A472:H472"/>
    <mergeCell ref="A473:B473"/>
    <mergeCell ref="C473:G473"/>
    <mergeCell ref="A505:H505"/>
    <mergeCell ref="A506:B506"/>
    <mergeCell ref="C506:G506"/>
    <mergeCell ref="A539:T539"/>
    <mergeCell ref="A538:T538"/>
    <mergeCell ref="C540:G540"/>
    <mergeCell ref="O541:Q541"/>
    <mergeCell ref="R541:T541"/>
    <mergeCell ref="O548:Q548"/>
    <mergeCell ref="R548:T548"/>
    <mergeCell ref="A546:T546"/>
    <mergeCell ref="C541:E541"/>
    <mergeCell ref="C548:E548"/>
    <mergeCell ref="F548:H548"/>
    <mergeCell ref="I548:K548"/>
    <mergeCell ref="A547:B547"/>
    <mergeCell ref="C547:G547"/>
    <mergeCell ref="F541:H541"/>
    <mergeCell ref="I541:K541"/>
    <mergeCell ref="L548:N548"/>
    <mergeCell ref="L541:N541"/>
  </mergeCells>
  <phoneticPr fontId="10" type="noConversion"/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INGRESO DE DATOS</vt:lpstr>
      <vt:lpstr>Privilege-Care-International</vt:lpstr>
      <vt:lpstr>Advantage (LA)</vt:lpstr>
      <vt:lpstr>Secure-Care-International</vt:lpstr>
      <vt:lpstr>Resumen-Tarifas-Anuales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2012-11-21T19:21:32Z</cp:lastPrinted>
  <dcterms:created xsi:type="dcterms:W3CDTF">2005-02-05T20:47:31Z</dcterms:created>
  <dcterms:modified xsi:type="dcterms:W3CDTF">2022-07-05T17:29:09Z</dcterms:modified>
</cp:coreProperties>
</file>