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 codeName="{F3310B89-0DAA-6C43-5919-0D5897632BE8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luisvisuals/Desktop/Bupa/2026/product-review/panama-june/quote-engine/Excel/"/>
    </mc:Choice>
  </mc:AlternateContent>
  <xr:revisionPtr revIDLastSave="0" documentId="13_ncr:1_{6E4D9085-F1BE-4842-A283-FAFC7703111B}" xr6:coauthVersionLast="47" xr6:coauthVersionMax="47" xr10:uidLastSave="{00000000-0000-0000-0000-000000000000}"/>
  <bookViews>
    <workbookView xWindow="0" yWindow="660" windowWidth="34560" windowHeight="21680" tabRatio="923" xr2:uid="{00000000-000D-0000-FFFF-FFFF00000000}"/>
  </bookViews>
  <sheets>
    <sheet name="INGRESO DE DATOS" sheetId="6" r:id="rId1"/>
    <sheet name="BUPA ESSENTIAL CARE" sheetId="16" r:id="rId2"/>
    <sheet name="RESUMEN DE TARIFAS" sheetId="15" r:id="rId3"/>
    <sheet name="Tablas" sheetId="4" state="hidden" r:id="rId4"/>
  </sheets>
  <functionGroups builtInGroupCount="19"/>
  <definedNames>
    <definedName name="_xlnm.Print_Area" localSheetId="1">'BUPA ESSENTIAL CARE'!$A$1:$I$82,'BUPA ESSENTIAL CARE'!$L$1:$Y$50,'BUPA ESSENTIAL CARE'!$AA$1:$AN$50</definedName>
    <definedName name="_xlnm.Print_Area" localSheetId="2">'RESUMEN DE TARIFAS'!$A$1:$G$43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2" i="16" l="1"/>
  <c r="H243" i="4"/>
  <c r="H55" i="16" s="1"/>
  <c r="H244" i="4"/>
  <c r="H254" i="4"/>
  <c r="I258" i="4"/>
  <c r="H262" i="4"/>
  <c r="I262" i="4"/>
  <c r="H269" i="4"/>
  <c r="H280" i="4"/>
  <c r="H282" i="4"/>
  <c r="I287" i="4"/>
  <c r="I300" i="4"/>
  <c r="I56" i="16" s="1"/>
  <c r="I301" i="4"/>
  <c r="I233" i="4"/>
  <c r="H163" i="4"/>
  <c r="H175" i="4"/>
  <c r="I175" i="4"/>
  <c r="H177" i="4"/>
  <c r="H196" i="4"/>
  <c r="I196" i="4"/>
  <c r="I202" i="4"/>
  <c r="I207" i="4"/>
  <c r="I215" i="4"/>
  <c r="I216" i="4"/>
  <c r="I222" i="4"/>
  <c r="D86" i="4"/>
  <c r="F86" i="4"/>
  <c r="G86" i="4"/>
  <c r="H86" i="4"/>
  <c r="I86" i="4"/>
  <c r="D88" i="4"/>
  <c r="D90" i="4"/>
  <c r="F90" i="4"/>
  <c r="G90" i="4"/>
  <c r="H90" i="4"/>
  <c r="I90" i="4"/>
  <c r="C91" i="4"/>
  <c r="D92" i="4"/>
  <c r="D94" i="4"/>
  <c r="E94" i="4"/>
  <c r="F94" i="4"/>
  <c r="H94" i="4"/>
  <c r="H68" i="16" s="1"/>
  <c r="I94" i="4"/>
  <c r="I68" i="16" s="1"/>
  <c r="F101" i="4"/>
  <c r="G101" i="4"/>
  <c r="H101" i="4"/>
  <c r="I101" i="4"/>
  <c r="G103" i="4"/>
  <c r="H103" i="4"/>
  <c r="D104" i="4"/>
  <c r="C105" i="4"/>
  <c r="F105" i="4"/>
  <c r="G105" i="4"/>
  <c r="H105" i="4"/>
  <c r="I105" i="4"/>
  <c r="D106" i="4"/>
  <c r="G107" i="4"/>
  <c r="H107" i="4"/>
  <c r="I107" i="4"/>
  <c r="D108" i="4"/>
  <c r="F108" i="4"/>
  <c r="H109" i="4"/>
  <c r="I109" i="4"/>
  <c r="D110" i="4"/>
  <c r="E110" i="4"/>
  <c r="I111" i="4"/>
  <c r="D112" i="4"/>
  <c r="F112" i="4"/>
  <c r="H113" i="4"/>
  <c r="D114" i="4"/>
  <c r="D116" i="4"/>
  <c r="E116" i="4"/>
  <c r="F116" i="4"/>
  <c r="G116" i="4"/>
  <c r="H116" i="4"/>
  <c r="D118" i="4"/>
  <c r="F118" i="4"/>
  <c r="D120" i="4"/>
  <c r="E120" i="4"/>
  <c r="G120" i="4"/>
  <c r="D122" i="4"/>
  <c r="F126" i="4"/>
  <c r="C127" i="4"/>
  <c r="D127" i="4"/>
  <c r="F129" i="4"/>
  <c r="G129" i="4"/>
  <c r="G131" i="4"/>
  <c r="H131" i="4"/>
  <c r="D132" i="4"/>
  <c r="C133" i="4"/>
  <c r="F133" i="4"/>
  <c r="G133" i="4"/>
  <c r="H133" i="4"/>
  <c r="D134" i="4"/>
  <c r="G135" i="4"/>
  <c r="H135" i="4"/>
  <c r="I135" i="4"/>
  <c r="D136" i="4"/>
  <c r="E136" i="4"/>
  <c r="F136" i="4"/>
  <c r="D138" i="4"/>
  <c r="E138" i="4"/>
  <c r="F139" i="4"/>
  <c r="G139" i="4"/>
  <c r="I139" i="4"/>
  <c r="D140" i="4"/>
  <c r="E140" i="4"/>
  <c r="F140" i="4"/>
  <c r="E142" i="4"/>
  <c r="H143" i="4"/>
  <c r="I143" i="4"/>
  <c r="E144" i="4"/>
  <c r="C145" i="4"/>
  <c r="I145" i="4"/>
  <c r="E146" i="4"/>
  <c r="I146" i="4"/>
  <c r="E148" i="4"/>
  <c r="D150" i="4"/>
  <c r="E150" i="4"/>
  <c r="F150" i="4"/>
  <c r="E152" i="4"/>
  <c r="C153" i="4"/>
  <c r="F153" i="4"/>
  <c r="F11" i="4"/>
  <c r="F85" i="4" s="1"/>
  <c r="G11" i="4"/>
  <c r="G85" i="4" s="1"/>
  <c r="H11" i="4"/>
  <c r="I11" i="4"/>
  <c r="H12" i="4"/>
  <c r="I12" i="4"/>
  <c r="C13" i="4"/>
  <c r="C87" i="4" s="1"/>
  <c r="C14" i="4"/>
  <c r="C88" i="4" s="1"/>
  <c r="C15" i="4"/>
  <c r="C89" i="4" s="1"/>
  <c r="F15" i="4"/>
  <c r="F89" i="4" s="1"/>
  <c r="G15" i="4"/>
  <c r="G89" i="4" s="1"/>
  <c r="H15" i="4"/>
  <c r="I15" i="4"/>
  <c r="I163" i="4" s="1"/>
  <c r="C16" i="4"/>
  <c r="C90" i="4" s="1"/>
  <c r="E16" i="4"/>
  <c r="E90" i="4" s="1"/>
  <c r="C17" i="4"/>
  <c r="H17" i="4"/>
  <c r="I17" i="4"/>
  <c r="C18" i="4"/>
  <c r="C92" i="4" s="1"/>
  <c r="E18" i="4"/>
  <c r="E92" i="4" s="1"/>
  <c r="F18" i="4"/>
  <c r="F92" i="4" s="1"/>
  <c r="F19" i="4"/>
  <c r="F93" i="4" s="1"/>
  <c r="H19" i="4"/>
  <c r="H93" i="4" s="1"/>
  <c r="I19" i="4"/>
  <c r="I93" i="4" s="1"/>
  <c r="C20" i="4"/>
  <c r="C94" i="4" s="1"/>
  <c r="E20" i="4"/>
  <c r="F20" i="4"/>
  <c r="F21" i="4"/>
  <c r="F95" i="4" s="1"/>
  <c r="G21" i="4"/>
  <c r="G95" i="4" s="1"/>
  <c r="I21" i="4"/>
  <c r="C22" i="4"/>
  <c r="C96" i="4" s="1"/>
  <c r="E22" i="4"/>
  <c r="E96" i="4" s="1"/>
  <c r="F22" i="4"/>
  <c r="F96" i="4" s="1"/>
  <c r="G22" i="4"/>
  <c r="G96" i="4" s="1"/>
  <c r="H22" i="4"/>
  <c r="F23" i="4"/>
  <c r="F97" i="4" s="1"/>
  <c r="C24" i="4"/>
  <c r="C98" i="4" s="1"/>
  <c r="E24" i="4"/>
  <c r="E98" i="4" s="1"/>
  <c r="F24" i="4"/>
  <c r="F98" i="4" s="1"/>
  <c r="G25" i="4"/>
  <c r="G99" i="4" s="1"/>
  <c r="H25" i="4"/>
  <c r="I25" i="4"/>
  <c r="I173" i="4" s="1"/>
  <c r="C26" i="4"/>
  <c r="C100" i="4" s="1"/>
  <c r="E26" i="4"/>
  <c r="E100" i="4" s="1"/>
  <c r="F26" i="4"/>
  <c r="F100" i="4" s="1"/>
  <c r="C27" i="4"/>
  <c r="C101" i="4" s="1"/>
  <c r="H27" i="4"/>
  <c r="H250" i="4" s="1"/>
  <c r="I27" i="4"/>
  <c r="I250" i="4" s="1"/>
  <c r="C28" i="4"/>
  <c r="C102" i="4" s="1"/>
  <c r="E28" i="4"/>
  <c r="E102" i="4" s="1"/>
  <c r="F28" i="4"/>
  <c r="F102" i="4" s="1"/>
  <c r="G28" i="4"/>
  <c r="G102" i="4" s="1"/>
  <c r="H28" i="4"/>
  <c r="I28" i="4"/>
  <c r="I102" i="4" s="1"/>
  <c r="C29" i="4"/>
  <c r="C103" i="4" s="1"/>
  <c r="D29" i="4"/>
  <c r="D103" i="4" s="1"/>
  <c r="C30" i="4"/>
  <c r="C104" i="4" s="1"/>
  <c r="E30" i="4"/>
  <c r="E104" i="4" s="1"/>
  <c r="F30" i="4"/>
  <c r="F104" i="4" s="1"/>
  <c r="C31" i="4"/>
  <c r="C32" i="4"/>
  <c r="C106" i="4" s="1"/>
  <c r="E32" i="4"/>
  <c r="E106" i="4" s="1"/>
  <c r="F32" i="4"/>
  <c r="F106" i="4" s="1"/>
  <c r="H32" i="4"/>
  <c r="C33" i="4"/>
  <c r="C107" i="4" s="1"/>
  <c r="F33" i="4"/>
  <c r="F107" i="4" s="1"/>
  <c r="C34" i="4"/>
  <c r="C108" i="4" s="1"/>
  <c r="E34" i="4"/>
  <c r="E108" i="4" s="1"/>
  <c r="F34" i="4"/>
  <c r="C35" i="4"/>
  <c r="C109" i="4" s="1"/>
  <c r="F35" i="4"/>
  <c r="F109" i="4" s="1"/>
  <c r="E36" i="4"/>
  <c r="F36" i="4"/>
  <c r="F110" i="4" s="1"/>
  <c r="C37" i="4"/>
  <c r="C111" i="4" s="1"/>
  <c r="F37" i="4"/>
  <c r="F111" i="4" s="1"/>
  <c r="G37" i="4"/>
  <c r="G111" i="4" s="1"/>
  <c r="H37" i="4"/>
  <c r="G38" i="4"/>
  <c r="G112" i="4" s="1"/>
  <c r="H38" i="4"/>
  <c r="H186" i="4" s="1"/>
  <c r="I38" i="4"/>
  <c r="I186" i="4" s="1"/>
  <c r="H39" i="4"/>
  <c r="H187" i="4" s="1"/>
  <c r="I39" i="4"/>
  <c r="I113" i="4" s="1"/>
  <c r="C41" i="4"/>
  <c r="C115" i="4" s="1"/>
  <c r="F41" i="4"/>
  <c r="F115" i="4" s="1"/>
  <c r="G41" i="4"/>
  <c r="G115" i="4" s="1"/>
  <c r="H41" i="4"/>
  <c r="H115" i="4" s="1"/>
  <c r="I41" i="4"/>
  <c r="I115" i="4" s="1"/>
  <c r="C42" i="4"/>
  <c r="C116" i="4" s="1"/>
  <c r="C43" i="4"/>
  <c r="C117" i="4" s="1"/>
  <c r="F43" i="4"/>
  <c r="F117" i="4" s="1"/>
  <c r="G43" i="4"/>
  <c r="G117" i="4" s="1"/>
  <c r="H43" i="4"/>
  <c r="I43" i="4"/>
  <c r="C44" i="4"/>
  <c r="C118" i="4" s="1"/>
  <c r="E44" i="4"/>
  <c r="E118" i="4" s="1"/>
  <c r="C45" i="4"/>
  <c r="C119" i="4" s="1"/>
  <c r="G45" i="4"/>
  <c r="G119" i="4" s="1"/>
  <c r="C46" i="4"/>
  <c r="C120" i="4" s="1"/>
  <c r="E46" i="4"/>
  <c r="F46" i="4"/>
  <c r="F120" i="4" s="1"/>
  <c r="F47" i="4"/>
  <c r="F121" i="4" s="1"/>
  <c r="H47" i="4"/>
  <c r="H121" i="4" s="1"/>
  <c r="I47" i="4"/>
  <c r="I121" i="4" s="1"/>
  <c r="C48" i="4"/>
  <c r="C122" i="4" s="1"/>
  <c r="E48" i="4"/>
  <c r="E122" i="4" s="1"/>
  <c r="F48" i="4"/>
  <c r="F122" i="4" s="1"/>
  <c r="G48" i="4"/>
  <c r="G122" i="4" s="1"/>
  <c r="C50" i="4"/>
  <c r="C124" i="4" s="1"/>
  <c r="E50" i="4"/>
  <c r="E124" i="4" s="1"/>
  <c r="F50" i="4"/>
  <c r="F124" i="4" s="1"/>
  <c r="F51" i="4"/>
  <c r="F125" i="4" s="1"/>
  <c r="G51" i="4"/>
  <c r="G125" i="4" s="1"/>
  <c r="H51" i="4"/>
  <c r="C52" i="4"/>
  <c r="C126" i="4" s="1"/>
  <c r="E52" i="4"/>
  <c r="E126" i="4" s="1"/>
  <c r="F52" i="4"/>
  <c r="G53" i="4"/>
  <c r="G127" i="4" s="1"/>
  <c r="H53" i="4"/>
  <c r="H127" i="4" s="1"/>
  <c r="I53" i="4"/>
  <c r="C54" i="4"/>
  <c r="C128" i="4" s="1"/>
  <c r="E54" i="4"/>
  <c r="E128" i="4" s="1"/>
  <c r="F54" i="4"/>
  <c r="F128" i="4" s="1"/>
  <c r="G54" i="4"/>
  <c r="G128" i="4" s="1"/>
  <c r="H54" i="4"/>
  <c r="H128" i="4" s="1"/>
  <c r="I54" i="4"/>
  <c r="I277" i="4" s="1"/>
  <c r="C55" i="4"/>
  <c r="C129" i="4" s="1"/>
  <c r="C56" i="4"/>
  <c r="C130" i="4" s="1"/>
  <c r="E56" i="4"/>
  <c r="E130" i="4" s="1"/>
  <c r="F56" i="4"/>
  <c r="F130" i="4" s="1"/>
  <c r="C57" i="4"/>
  <c r="C131" i="4" s="1"/>
  <c r="I57" i="4"/>
  <c r="I205" i="4" s="1"/>
  <c r="C58" i="4"/>
  <c r="C132" i="4" s="1"/>
  <c r="E58" i="4"/>
  <c r="E132" i="4" s="1"/>
  <c r="F58" i="4"/>
  <c r="F132" i="4" s="1"/>
  <c r="C59" i="4"/>
  <c r="C60" i="4"/>
  <c r="C134" i="4" s="1"/>
  <c r="E60" i="4"/>
  <c r="E134" i="4" s="1"/>
  <c r="F60" i="4"/>
  <c r="F134" i="4" s="1"/>
  <c r="C61" i="4"/>
  <c r="C135" i="4" s="1"/>
  <c r="C62" i="4"/>
  <c r="C136" i="4" s="1"/>
  <c r="E62" i="4"/>
  <c r="F62" i="4"/>
  <c r="C63" i="4"/>
  <c r="C137" i="4" s="1"/>
  <c r="F63" i="4"/>
  <c r="F137" i="4" s="1"/>
  <c r="G63" i="4"/>
  <c r="G137" i="4" s="1"/>
  <c r="E64" i="4"/>
  <c r="F64" i="4"/>
  <c r="F138" i="4" s="1"/>
  <c r="G64" i="4"/>
  <c r="G138" i="4" s="1"/>
  <c r="C65" i="4"/>
  <c r="C139" i="4" s="1"/>
  <c r="F65" i="4"/>
  <c r="G65" i="4"/>
  <c r="H65" i="4"/>
  <c r="H213" i="4" s="1"/>
  <c r="E66" i="4"/>
  <c r="F66" i="4"/>
  <c r="G66" i="4"/>
  <c r="G140" i="4" s="1"/>
  <c r="H66" i="4"/>
  <c r="C67" i="4"/>
  <c r="C141" i="4" s="1"/>
  <c r="E68" i="4"/>
  <c r="F68" i="4"/>
  <c r="F142" i="4" s="1"/>
  <c r="C69" i="4"/>
  <c r="C143" i="4" s="1"/>
  <c r="F69" i="4"/>
  <c r="F143" i="4" s="1"/>
  <c r="G69" i="4"/>
  <c r="G143" i="4" s="1"/>
  <c r="H69" i="4"/>
  <c r="H292" i="4" s="1"/>
  <c r="E70" i="4"/>
  <c r="F70" i="4"/>
  <c r="F144" i="4" s="1"/>
  <c r="C71" i="4"/>
  <c r="F71" i="4"/>
  <c r="F145" i="4" s="1"/>
  <c r="G71" i="4"/>
  <c r="G145" i="4" s="1"/>
  <c r="H71" i="4"/>
  <c r="E72" i="4"/>
  <c r="F72" i="4"/>
  <c r="F146" i="4" s="1"/>
  <c r="G72" i="4"/>
  <c r="G146" i="4" s="1"/>
  <c r="H72" i="4"/>
  <c r="H146" i="4" s="1"/>
  <c r="C73" i="4"/>
  <c r="C147" i="4" s="1"/>
  <c r="H73" i="4"/>
  <c r="E74" i="4"/>
  <c r="F74" i="4"/>
  <c r="F148" i="4" s="1"/>
  <c r="C75" i="4"/>
  <c r="C149" i="4" s="1"/>
  <c r="F75" i="4"/>
  <c r="F149" i="4" s="1"/>
  <c r="G75" i="4"/>
  <c r="G149" i="4" s="1"/>
  <c r="E76" i="4"/>
  <c r="F76" i="4"/>
  <c r="C77" i="4"/>
  <c r="C151" i="4" s="1"/>
  <c r="F77" i="4"/>
  <c r="F151" i="4" s="1"/>
  <c r="G77" i="4"/>
  <c r="G151" i="4" s="1"/>
  <c r="H77" i="4"/>
  <c r="H300" i="4" s="1"/>
  <c r="H56" i="16" s="1"/>
  <c r="E78" i="4"/>
  <c r="F78" i="4"/>
  <c r="F152" i="4" s="1"/>
  <c r="G78" i="4"/>
  <c r="G152" i="4" s="1"/>
  <c r="C79" i="4"/>
  <c r="F79" i="4"/>
  <c r="G79" i="4"/>
  <c r="G153" i="4" s="1"/>
  <c r="H79" i="4"/>
  <c r="F10" i="4"/>
  <c r="F84" i="4" s="1"/>
  <c r="G10" i="4"/>
  <c r="G84" i="4" s="1"/>
  <c r="H10" i="4"/>
  <c r="H84" i="4" s="1"/>
  <c r="I10" i="4"/>
  <c r="I158" i="4" s="1"/>
  <c r="R11" i="4"/>
  <c r="C11" i="4" s="1"/>
  <c r="C85" i="4" s="1"/>
  <c r="S11" i="4"/>
  <c r="D11" i="4" s="1"/>
  <c r="D85" i="4" s="1"/>
  <c r="T11" i="4"/>
  <c r="E11" i="4" s="1"/>
  <c r="E85" i="4" s="1"/>
  <c r="U11" i="4"/>
  <c r="V11" i="4"/>
  <c r="W11" i="4"/>
  <c r="X11" i="4"/>
  <c r="R12" i="4"/>
  <c r="C12" i="4" s="1"/>
  <c r="C86" i="4" s="1"/>
  <c r="S12" i="4"/>
  <c r="D12" i="4" s="1"/>
  <c r="T12" i="4"/>
  <c r="E12" i="4" s="1"/>
  <c r="E86" i="4" s="1"/>
  <c r="U12" i="4"/>
  <c r="F12" i="4" s="1"/>
  <c r="V12" i="4"/>
  <c r="G12" i="4" s="1"/>
  <c r="W12" i="4"/>
  <c r="X12" i="4"/>
  <c r="R13" i="4"/>
  <c r="S13" i="4"/>
  <c r="D13" i="4" s="1"/>
  <c r="D87" i="4" s="1"/>
  <c r="T13" i="4"/>
  <c r="E13" i="4" s="1"/>
  <c r="E87" i="4" s="1"/>
  <c r="U13" i="4"/>
  <c r="F13" i="4" s="1"/>
  <c r="F87" i="4" s="1"/>
  <c r="V13" i="4"/>
  <c r="G13" i="4" s="1"/>
  <c r="G87" i="4" s="1"/>
  <c r="W13" i="4"/>
  <c r="H13" i="4" s="1"/>
  <c r="X13" i="4"/>
  <c r="I13" i="4" s="1"/>
  <c r="R14" i="4"/>
  <c r="S14" i="4"/>
  <c r="D14" i="4" s="1"/>
  <c r="T14" i="4"/>
  <c r="E14" i="4" s="1"/>
  <c r="E88" i="4" s="1"/>
  <c r="U14" i="4"/>
  <c r="F14" i="4" s="1"/>
  <c r="F88" i="4" s="1"/>
  <c r="V14" i="4"/>
  <c r="G14" i="4" s="1"/>
  <c r="G88" i="4" s="1"/>
  <c r="W14" i="4"/>
  <c r="H14" i="4" s="1"/>
  <c r="X14" i="4"/>
  <c r="I14" i="4" s="1"/>
  <c r="R15" i="4"/>
  <c r="S15" i="4"/>
  <c r="D15" i="4" s="1"/>
  <c r="D89" i="4" s="1"/>
  <c r="T15" i="4"/>
  <c r="E15" i="4" s="1"/>
  <c r="E89" i="4" s="1"/>
  <c r="U15" i="4"/>
  <c r="V15" i="4"/>
  <c r="W15" i="4"/>
  <c r="X15" i="4"/>
  <c r="R16" i="4"/>
  <c r="S16" i="4"/>
  <c r="D16" i="4" s="1"/>
  <c r="T16" i="4"/>
  <c r="U16" i="4"/>
  <c r="F16" i="4" s="1"/>
  <c r="V16" i="4"/>
  <c r="G16" i="4" s="1"/>
  <c r="W16" i="4"/>
  <c r="H16" i="4" s="1"/>
  <c r="H239" i="4" s="1"/>
  <c r="X16" i="4"/>
  <c r="I16" i="4" s="1"/>
  <c r="R17" i="4"/>
  <c r="S17" i="4"/>
  <c r="D17" i="4" s="1"/>
  <c r="D91" i="4" s="1"/>
  <c r="T17" i="4"/>
  <c r="E17" i="4" s="1"/>
  <c r="E91" i="4" s="1"/>
  <c r="U17" i="4"/>
  <c r="F17" i="4" s="1"/>
  <c r="F91" i="4" s="1"/>
  <c r="V17" i="4"/>
  <c r="G17" i="4" s="1"/>
  <c r="G91" i="4" s="1"/>
  <c r="W17" i="4"/>
  <c r="X17" i="4"/>
  <c r="R18" i="4"/>
  <c r="S18" i="4"/>
  <c r="D18" i="4" s="1"/>
  <c r="T18" i="4"/>
  <c r="U18" i="4"/>
  <c r="V18" i="4"/>
  <c r="G18" i="4" s="1"/>
  <c r="G92" i="4" s="1"/>
  <c r="W18" i="4"/>
  <c r="H18" i="4" s="1"/>
  <c r="H166" i="4" s="1"/>
  <c r="X18" i="4"/>
  <c r="I18" i="4" s="1"/>
  <c r="I166" i="4" s="1"/>
  <c r="R19" i="4"/>
  <c r="C19" i="4" s="1"/>
  <c r="C93" i="4" s="1"/>
  <c r="S19" i="4"/>
  <c r="D19" i="4" s="1"/>
  <c r="D93" i="4" s="1"/>
  <c r="T19" i="4"/>
  <c r="E19" i="4" s="1"/>
  <c r="E93" i="4" s="1"/>
  <c r="U19" i="4"/>
  <c r="V19" i="4"/>
  <c r="G19" i="4" s="1"/>
  <c r="G93" i="4" s="1"/>
  <c r="W19" i="4"/>
  <c r="X19" i="4"/>
  <c r="R20" i="4"/>
  <c r="S20" i="4"/>
  <c r="D20" i="4" s="1"/>
  <c r="T20" i="4"/>
  <c r="U20" i="4"/>
  <c r="V20" i="4"/>
  <c r="G20" i="4" s="1"/>
  <c r="G94" i="4" s="1"/>
  <c r="W20" i="4"/>
  <c r="H20" i="4" s="1"/>
  <c r="H31" i="16" s="1"/>
  <c r="X20" i="4"/>
  <c r="I20" i="4" s="1"/>
  <c r="I31" i="16" s="1"/>
  <c r="R21" i="4"/>
  <c r="C21" i="4" s="1"/>
  <c r="C95" i="4" s="1"/>
  <c r="S21" i="4"/>
  <c r="D21" i="4" s="1"/>
  <c r="D95" i="4" s="1"/>
  <c r="T21" i="4"/>
  <c r="E21" i="4" s="1"/>
  <c r="E95" i="4" s="1"/>
  <c r="U21" i="4"/>
  <c r="V21" i="4"/>
  <c r="W21" i="4"/>
  <c r="H21" i="4" s="1"/>
  <c r="X21" i="4"/>
  <c r="R22" i="4"/>
  <c r="S22" i="4"/>
  <c r="D22" i="4" s="1"/>
  <c r="D96" i="4" s="1"/>
  <c r="T22" i="4"/>
  <c r="U22" i="4"/>
  <c r="V22" i="4"/>
  <c r="W22" i="4"/>
  <c r="X22" i="4"/>
  <c r="I22" i="4" s="1"/>
  <c r="I96" i="4" s="1"/>
  <c r="I67" i="16" s="1"/>
  <c r="R23" i="4"/>
  <c r="C23" i="4" s="1"/>
  <c r="C97" i="4" s="1"/>
  <c r="S23" i="4"/>
  <c r="D23" i="4" s="1"/>
  <c r="D97" i="4" s="1"/>
  <c r="T23" i="4"/>
  <c r="E23" i="4" s="1"/>
  <c r="E97" i="4" s="1"/>
  <c r="U23" i="4"/>
  <c r="V23" i="4"/>
  <c r="G23" i="4" s="1"/>
  <c r="G97" i="4" s="1"/>
  <c r="W23" i="4"/>
  <c r="H23" i="4" s="1"/>
  <c r="X23" i="4"/>
  <c r="I23" i="4" s="1"/>
  <c r="R24" i="4"/>
  <c r="S24" i="4"/>
  <c r="D24" i="4" s="1"/>
  <c r="D98" i="4" s="1"/>
  <c r="T24" i="4"/>
  <c r="U24" i="4"/>
  <c r="V24" i="4"/>
  <c r="G24" i="4" s="1"/>
  <c r="G98" i="4" s="1"/>
  <c r="W24" i="4"/>
  <c r="H24" i="4" s="1"/>
  <c r="X24" i="4"/>
  <c r="I24" i="4" s="1"/>
  <c r="R25" i="4"/>
  <c r="C25" i="4" s="1"/>
  <c r="C99" i="4" s="1"/>
  <c r="S25" i="4"/>
  <c r="D25" i="4" s="1"/>
  <c r="D99" i="4" s="1"/>
  <c r="T25" i="4"/>
  <c r="E25" i="4" s="1"/>
  <c r="E99" i="4" s="1"/>
  <c r="U25" i="4"/>
  <c r="F25" i="4" s="1"/>
  <c r="F99" i="4" s="1"/>
  <c r="V25" i="4"/>
  <c r="W25" i="4"/>
  <c r="X25" i="4"/>
  <c r="R26" i="4"/>
  <c r="S26" i="4"/>
  <c r="D26" i="4" s="1"/>
  <c r="D100" i="4" s="1"/>
  <c r="T26" i="4"/>
  <c r="U26" i="4"/>
  <c r="V26" i="4"/>
  <c r="G26" i="4" s="1"/>
  <c r="G100" i="4" s="1"/>
  <c r="W26" i="4"/>
  <c r="H26" i="4" s="1"/>
  <c r="X26" i="4"/>
  <c r="I26" i="4" s="1"/>
  <c r="R27" i="4"/>
  <c r="S27" i="4"/>
  <c r="D27" i="4" s="1"/>
  <c r="D101" i="4" s="1"/>
  <c r="T27" i="4"/>
  <c r="E27" i="4" s="1"/>
  <c r="E101" i="4" s="1"/>
  <c r="U27" i="4"/>
  <c r="F27" i="4" s="1"/>
  <c r="V27" i="4"/>
  <c r="G27" i="4" s="1"/>
  <c r="W27" i="4"/>
  <c r="X27" i="4"/>
  <c r="R28" i="4"/>
  <c r="S28" i="4"/>
  <c r="D28" i="4" s="1"/>
  <c r="D102" i="4" s="1"/>
  <c r="T28" i="4"/>
  <c r="U28" i="4"/>
  <c r="V28" i="4"/>
  <c r="W28" i="4"/>
  <c r="X28" i="4"/>
  <c r="R29" i="4"/>
  <c r="S29" i="4"/>
  <c r="T29" i="4"/>
  <c r="E29" i="4" s="1"/>
  <c r="E103" i="4" s="1"/>
  <c r="U29" i="4"/>
  <c r="F29" i="4" s="1"/>
  <c r="F103" i="4" s="1"/>
  <c r="V29" i="4"/>
  <c r="G29" i="4" s="1"/>
  <c r="W29" i="4"/>
  <c r="H29" i="4" s="1"/>
  <c r="H252" i="4" s="1"/>
  <c r="X29" i="4"/>
  <c r="I29" i="4" s="1"/>
  <c r="R30" i="4"/>
  <c r="S30" i="4"/>
  <c r="D30" i="4" s="1"/>
  <c r="T30" i="4"/>
  <c r="U30" i="4"/>
  <c r="V30" i="4"/>
  <c r="G30" i="4" s="1"/>
  <c r="G104" i="4" s="1"/>
  <c r="W30" i="4"/>
  <c r="H30" i="4" s="1"/>
  <c r="X30" i="4"/>
  <c r="I30" i="4" s="1"/>
  <c r="R31" i="4"/>
  <c r="S31" i="4"/>
  <c r="D31" i="4" s="1"/>
  <c r="D105" i="4" s="1"/>
  <c r="T31" i="4"/>
  <c r="E31" i="4" s="1"/>
  <c r="E105" i="4" s="1"/>
  <c r="U31" i="4"/>
  <c r="F31" i="4" s="1"/>
  <c r="V31" i="4"/>
  <c r="G31" i="4" s="1"/>
  <c r="W31" i="4"/>
  <c r="H31" i="4" s="1"/>
  <c r="H179" i="4" s="1"/>
  <c r="X31" i="4"/>
  <c r="I31" i="4" s="1"/>
  <c r="R32" i="4"/>
  <c r="S32" i="4"/>
  <c r="D32" i="4" s="1"/>
  <c r="T32" i="4"/>
  <c r="U32" i="4"/>
  <c r="V32" i="4"/>
  <c r="G32" i="4" s="1"/>
  <c r="G106" i="4" s="1"/>
  <c r="W32" i="4"/>
  <c r="X32" i="4"/>
  <c r="I32" i="4" s="1"/>
  <c r="R33" i="4"/>
  <c r="S33" i="4"/>
  <c r="D33" i="4" s="1"/>
  <c r="D107" i="4" s="1"/>
  <c r="T33" i="4"/>
  <c r="E33" i="4" s="1"/>
  <c r="E107" i="4" s="1"/>
  <c r="U33" i="4"/>
  <c r="V33" i="4"/>
  <c r="G33" i="4" s="1"/>
  <c r="W33" i="4"/>
  <c r="H33" i="4" s="1"/>
  <c r="X33" i="4"/>
  <c r="I33" i="4" s="1"/>
  <c r="R34" i="4"/>
  <c r="S34" i="4"/>
  <c r="D34" i="4" s="1"/>
  <c r="T34" i="4"/>
  <c r="U34" i="4"/>
  <c r="V34" i="4"/>
  <c r="G34" i="4" s="1"/>
  <c r="G108" i="4" s="1"/>
  <c r="W34" i="4"/>
  <c r="H34" i="4" s="1"/>
  <c r="X34" i="4"/>
  <c r="I34" i="4" s="1"/>
  <c r="R35" i="4"/>
  <c r="S35" i="4"/>
  <c r="D35" i="4" s="1"/>
  <c r="D109" i="4" s="1"/>
  <c r="T35" i="4"/>
  <c r="E35" i="4" s="1"/>
  <c r="E109" i="4" s="1"/>
  <c r="U35" i="4"/>
  <c r="V35" i="4"/>
  <c r="G35" i="4" s="1"/>
  <c r="G109" i="4" s="1"/>
  <c r="W35" i="4"/>
  <c r="H35" i="4" s="1"/>
  <c r="X35" i="4"/>
  <c r="I35" i="4" s="1"/>
  <c r="I183" i="4" s="1"/>
  <c r="R36" i="4"/>
  <c r="C36" i="4" s="1"/>
  <c r="C110" i="4" s="1"/>
  <c r="S36" i="4"/>
  <c r="D36" i="4" s="1"/>
  <c r="T36" i="4"/>
  <c r="U36" i="4"/>
  <c r="V36" i="4"/>
  <c r="G36" i="4" s="1"/>
  <c r="G110" i="4" s="1"/>
  <c r="W36" i="4"/>
  <c r="H36" i="4" s="1"/>
  <c r="X36" i="4"/>
  <c r="I36" i="4" s="1"/>
  <c r="I110" i="4" s="1"/>
  <c r="R37" i="4"/>
  <c r="S37" i="4"/>
  <c r="D37" i="4" s="1"/>
  <c r="D111" i="4" s="1"/>
  <c r="T37" i="4"/>
  <c r="E37" i="4" s="1"/>
  <c r="E111" i="4" s="1"/>
  <c r="U37" i="4"/>
  <c r="V37" i="4"/>
  <c r="W37" i="4"/>
  <c r="X37" i="4"/>
  <c r="I37" i="4" s="1"/>
  <c r="R38" i="4"/>
  <c r="C38" i="4" s="1"/>
  <c r="C112" i="4" s="1"/>
  <c r="S38" i="4"/>
  <c r="D38" i="4" s="1"/>
  <c r="T38" i="4"/>
  <c r="E38" i="4" s="1"/>
  <c r="E112" i="4" s="1"/>
  <c r="U38" i="4"/>
  <c r="F38" i="4" s="1"/>
  <c r="V38" i="4"/>
  <c r="W38" i="4"/>
  <c r="X38" i="4"/>
  <c r="R39" i="4"/>
  <c r="C39" i="4" s="1"/>
  <c r="C113" i="4" s="1"/>
  <c r="S39" i="4"/>
  <c r="D39" i="4" s="1"/>
  <c r="D113" i="4" s="1"/>
  <c r="T39" i="4"/>
  <c r="E39" i="4" s="1"/>
  <c r="E113" i="4" s="1"/>
  <c r="U39" i="4"/>
  <c r="F39" i="4" s="1"/>
  <c r="F113" i="4" s="1"/>
  <c r="V39" i="4"/>
  <c r="G39" i="4" s="1"/>
  <c r="G113" i="4" s="1"/>
  <c r="W39" i="4"/>
  <c r="X39" i="4"/>
  <c r="R40" i="4"/>
  <c r="C40" i="4" s="1"/>
  <c r="C114" i="4" s="1"/>
  <c r="S40" i="4"/>
  <c r="D40" i="4" s="1"/>
  <c r="T40" i="4"/>
  <c r="E40" i="4" s="1"/>
  <c r="E114" i="4" s="1"/>
  <c r="U40" i="4"/>
  <c r="F40" i="4" s="1"/>
  <c r="F114" i="4" s="1"/>
  <c r="V40" i="4"/>
  <c r="G40" i="4" s="1"/>
  <c r="G114" i="4" s="1"/>
  <c r="W40" i="4"/>
  <c r="H40" i="4" s="1"/>
  <c r="X40" i="4"/>
  <c r="I40" i="4" s="1"/>
  <c r="R41" i="4"/>
  <c r="S41" i="4"/>
  <c r="D41" i="4" s="1"/>
  <c r="D115" i="4" s="1"/>
  <c r="T41" i="4"/>
  <c r="E41" i="4" s="1"/>
  <c r="E115" i="4" s="1"/>
  <c r="U41" i="4"/>
  <c r="V41" i="4"/>
  <c r="W41" i="4"/>
  <c r="X41" i="4"/>
  <c r="R42" i="4"/>
  <c r="S42" i="4"/>
  <c r="D42" i="4" s="1"/>
  <c r="T42" i="4"/>
  <c r="E42" i="4" s="1"/>
  <c r="U42" i="4"/>
  <c r="F42" i="4" s="1"/>
  <c r="V42" i="4"/>
  <c r="G42" i="4" s="1"/>
  <c r="W42" i="4"/>
  <c r="H42" i="4" s="1"/>
  <c r="X42" i="4"/>
  <c r="I42" i="4" s="1"/>
  <c r="R43" i="4"/>
  <c r="S43" i="4"/>
  <c r="D43" i="4" s="1"/>
  <c r="D117" i="4" s="1"/>
  <c r="T43" i="4"/>
  <c r="E43" i="4" s="1"/>
  <c r="E117" i="4" s="1"/>
  <c r="U43" i="4"/>
  <c r="V43" i="4"/>
  <c r="W43" i="4"/>
  <c r="X43" i="4"/>
  <c r="R44" i="4"/>
  <c r="S44" i="4"/>
  <c r="D44" i="4" s="1"/>
  <c r="T44" i="4"/>
  <c r="U44" i="4"/>
  <c r="F44" i="4" s="1"/>
  <c r="V44" i="4"/>
  <c r="G44" i="4" s="1"/>
  <c r="G118" i="4" s="1"/>
  <c r="W44" i="4"/>
  <c r="H44" i="4" s="1"/>
  <c r="H267" i="4" s="1"/>
  <c r="X44" i="4"/>
  <c r="I44" i="4" s="1"/>
  <c r="I118" i="4" s="1"/>
  <c r="R45" i="4"/>
  <c r="S45" i="4"/>
  <c r="D45" i="4" s="1"/>
  <c r="D119" i="4" s="1"/>
  <c r="T45" i="4"/>
  <c r="E45" i="4" s="1"/>
  <c r="E119" i="4" s="1"/>
  <c r="U45" i="4"/>
  <c r="F45" i="4" s="1"/>
  <c r="F119" i="4" s="1"/>
  <c r="V45" i="4"/>
  <c r="W45" i="4"/>
  <c r="H45" i="4" s="1"/>
  <c r="X45" i="4"/>
  <c r="I45" i="4" s="1"/>
  <c r="R46" i="4"/>
  <c r="S46" i="4"/>
  <c r="D46" i="4" s="1"/>
  <c r="T46" i="4"/>
  <c r="U46" i="4"/>
  <c r="V46" i="4"/>
  <c r="G46" i="4" s="1"/>
  <c r="W46" i="4"/>
  <c r="H46" i="4" s="1"/>
  <c r="H194" i="4" s="1"/>
  <c r="X46" i="4"/>
  <c r="I46" i="4" s="1"/>
  <c r="I269" i="4" s="1"/>
  <c r="R47" i="4"/>
  <c r="C47" i="4" s="1"/>
  <c r="C121" i="4" s="1"/>
  <c r="S47" i="4"/>
  <c r="D47" i="4" s="1"/>
  <c r="D121" i="4" s="1"/>
  <c r="T47" i="4"/>
  <c r="E47" i="4" s="1"/>
  <c r="E121" i="4" s="1"/>
  <c r="U47" i="4"/>
  <c r="V47" i="4"/>
  <c r="G47" i="4" s="1"/>
  <c r="G121" i="4" s="1"/>
  <c r="W47" i="4"/>
  <c r="X47" i="4"/>
  <c r="R48" i="4"/>
  <c r="S48" i="4"/>
  <c r="D48" i="4" s="1"/>
  <c r="T48" i="4"/>
  <c r="U48" i="4"/>
  <c r="V48" i="4"/>
  <c r="W48" i="4"/>
  <c r="H48" i="4" s="1"/>
  <c r="H271" i="4" s="1"/>
  <c r="X48" i="4"/>
  <c r="I48" i="4" s="1"/>
  <c r="I271" i="4" s="1"/>
  <c r="R49" i="4"/>
  <c r="C49" i="4" s="1"/>
  <c r="C123" i="4" s="1"/>
  <c r="S49" i="4"/>
  <c r="D49" i="4" s="1"/>
  <c r="D123" i="4" s="1"/>
  <c r="T49" i="4"/>
  <c r="E49" i="4" s="1"/>
  <c r="E123" i="4" s="1"/>
  <c r="U49" i="4"/>
  <c r="F49" i="4" s="1"/>
  <c r="F123" i="4" s="1"/>
  <c r="V49" i="4"/>
  <c r="G49" i="4" s="1"/>
  <c r="G123" i="4" s="1"/>
  <c r="W49" i="4"/>
  <c r="H49" i="4" s="1"/>
  <c r="H272" i="4" s="1"/>
  <c r="X49" i="4"/>
  <c r="I49" i="4" s="1"/>
  <c r="R50" i="4"/>
  <c r="S50" i="4"/>
  <c r="D50" i="4" s="1"/>
  <c r="D124" i="4" s="1"/>
  <c r="T50" i="4"/>
  <c r="U50" i="4"/>
  <c r="V50" i="4"/>
  <c r="G50" i="4" s="1"/>
  <c r="G124" i="4" s="1"/>
  <c r="W50" i="4"/>
  <c r="H50" i="4" s="1"/>
  <c r="X50" i="4"/>
  <c r="I50" i="4" s="1"/>
  <c r="R51" i="4"/>
  <c r="C51" i="4" s="1"/>
  <c r="C125" i="4" s="1"/>
  <c r="S51" i="4"/>
  <c r="D51" i="4" s="1"/>
  <c r="D125" i="4" s="1"/>
  <c r="T51" i="4"/>
  <c r="E51" i="4" s="1"/>
  <c r="E125" i="4" s="1"/>
  <c r="U51" i="4"/>
  <c r="V51" i="4"/>
  <c r="W51" i="4"/>
  <c r="X51" i="4"/>
  <c r="I51" i="4" s="1"/>
  <c r="R52" i="4"/>
  <c r="S52" i="4"/>
  <c r="D52" i="4" s="1"/>
  <c r="D126" i="4" s="1"/>
  <c r="T52" i="4"/>
  <c r="U52" i="4"/>
  <c r="V52" i="4"/>
  <c r="G52" i="4" s="1"/>
  <c r="G126" i="4" s="1"/>
  <c r="W52" i="4"/>
  <c r="H52" i="4" s="1"/>
  <c r="X52" i="4"/>
  <c r="I52" i="4" s="1"/>
  <c r="R53" i="4"/>
  <c r="C53" i="4" s="1"/>
  <c r="S53" i="4"/>
  <c r="D53" i="4" s="1"/>
  <c r="T53" i="4"/>
  <c r="E53" i="4" s="1"/>
  <c r="E127" i="4" s="1"/>
  <c r="U53" i="4"/>
  <c r="F53" i="4" s="1"/>
  <c r="F127" i="4" s="1"/>
  <c r="V53" i="4"/>
  <c r="W53" i="4"/>
  <c r="X53" i="4"/>
  <c r="R54" i="4"/>
  <c r="S54" i="4"/>
  <c r="D54" i="4" s="1"/>
  <c r="D128" i="4" s="1"/>
  <c r="T54" i="4"/>
  <c r="U54" i="4"/>
  <c r="V54" i="4"/>
  <c r="W54" i="4"/>
  <c r="X54" i="4"/>
  <c r="R55" i="4"/>
  <c r="S55" i="4"/>
  <c r="D55" i="4" s="1"/>
  <c r="D129" i="4" s="1"/>
  <c r="T55" i="4"/>
  <c r="E55" i="4" s="1"/>
  <c r="E129" i="4" s="1"/>
  <c r="U55" i="4"/>
  <c r="F55" i="4" s="1"/>
  <c r="V55" i="4"/>
  <c r="G55" i="4" s="1"/>
  <c r="W55" i="4"/>
  <c r="H55" i="4" s="1"/>
  <c r="X55" i="4"/>
  <c r="I55" i="4" s="1"/>
  <c r="R56" i="4"/>
  <c r="S56" i="4"/>
  <c r="D56" i="4" s="1"/>
  <c r="D130" i="4" s="1"/>
  <c r="T56" i="4"/>
  <c r="U56" i="4"/>
  <c r="V56" i="4"/>
  <c r="G56" i="4" s="1"/>
  <c r="G130" i="4" s="1"/>
  <c r="W56" i="4"/>
  <c r="H56" i="4" s="1"/>
  <c r="X56" i="4"/>
  <c r="I56" i="4" s="1"/>
  <c r="R57" i="4"/>
  <c r="S57" i="4"/>
  <c r="D57" i="4" s="1"/>
  <c r="D131" i="4" s="1"/>
  <c r="T57" i="4"/>
  <c r="E57" i="4" s="1"/>
  <c r="E131" i="4" s="1"/>
  <c r="U57" i="4"/>
  <c r="F57" i="4" s="1"/>
  <c r="F131" i="4" s="1"/>
  <c r="V57" i="4"/>
  <c r="G57" i="4" s="1"/>
  <c r="W57" i="4"/>
  <c r="H57" i="4" s="1"/>
  <c r="H205" i="4" s="1"/>
  <c r="X57" i="4"/>
  <c r="R58" i="4"/>
  <c r="S58" i="4"/>
  <c r="D58" i="4" s="1"/>
  <c r="T58" i="4"/>
  <c r="U58" i="4"/>
  <c r="V58" i="4"/>
  <c r="G58" i="4" s="1"/>
  <c r="G132" i="4" s="1"/>
  <c r="W58" i="4"/>
  <c r="H58" i="4" s="1"/>
  <c r="X58" i="4"/>
  <c r="I58" i="4" s="1"/>
  <c r="R59" i="4"/>
  <c r="S59" i="4"/>
  <c r="D59" i="4" s="1"/>
  <c r="D133" i="4" s="1"/>
  <c r="T59" i="4"/>
  <c r="E59" i="4" s="1"/>
  <c r="E133" i="4" s="1"/>
  <c r="U59" i="4"/>
  <c r="F59" i="4" s="1"/>
  <c r="V59" i="4"/>
  <c r="G59" i="4" s="1"/>
  <c r="W59" i="4"/>
  <c r="H59" i="4" s="1"/>
  <c r="H207" i="4" s="1"/>
  <c r="X59" i="4"/>
  <c r="I59" i="4" s="1"/>
  <c r="I282" i="4" s="1"/>
  <c r="R60" i="4"/>
  <c r="S60" i="4"/>
  <c r="D60" i="4" s="1"/>
  <c r="T60" i="4"/>
  <c r="U60" i="4"/>
  <c r="V60" i="4"/>
  <c r="G60" i="4" s="1"/>
  <c r="G134" i="4" s="1"/>
  <c r="W60" i="4"/>
  <c r="H60" i="4" s="1"/>
  <c r="X60" i="4"/>
  <c r="I60" i="4" s="1"/>
  <c r="R61" i="4"/>
  <c r="S61" i="4"/>
  <c r="D61" i="4" s="1"/>
  <c r="D135" i="4" s="1"/>
  <c r="T61" i="4"/>
  <c r="E61" i="4" s="1"/>
  <c r="E135" i="4" s="1"/>
  <c r="U61" i="4"/>
  <c r="F61" i="4" s="1"/>
  <c r="F135" i="4" s="1"/>
  <c r="V61" i="4"/>
  <c r="G61" i="4" s="1"/>
  <c r="W61" i="4"/>
  <c r="H61" i="4" s="1"/>
  <c r="X61" i="4"/>
  <c r="I61" i="4" s="1"/>
  <c r="R62" i="4"/>
  <c r="S62" i="4"/>
  <c r="D62" i="4" s="1"/>
  <c r="T62" i="4"/>
  <c r="U62" i="4"/>
  <c r="V62" i="4"/>
  <c r="G62" i="4" s="1"/>
  <c r="G136" i="4" s="1"/>
  <c r="W62" i="4"/>
  <c r="H62" i="4" s="1"/>
  <c r="X62" i="4"/>
  <c r="I62" i="4" s="1"/>
  <c r="R63" i="4"/>
  <c r="S63" i="4"/>
  <c r="D63" i="4" s="1"/>
  <c r="D137" i="4" s="1"/>
  <c r="T63" i="4"/>
  <c r="E63" i="4" s="1"/>
  <c r="E137" i="4" s="1"/>
  <c r="U63" i="4"/>
  <c r="V63" i="4"/>
  <c r="W63" i="4"/>
  <c r="H63" i="4" s="1"/>
  <c r="X63" i="4"/>
  <c r="I63" i="4" s="1"/>
  <c r="R64" i="4"/>
  <c r="C64" i="4" s="1"/>
  <c r="C138" i="4" s="1"/>
  <c r="S64" i="4"/>
  <c r="D64" i="4" s="1"/>
  <c r="T64" i="4"/>
  <c r="U64" i="4"/>
  <c r="V64" i="4"/>
  <c r="W64" i="4"/>
  <c r="H64" i="4" s="1"/>
  <c r="X64" i="4"/>
  <c r="I64" i="4" s="1"/>
  <c r="R65" i="4"/>
  <c r="S65" i="4"/>
  <c r="D65" i="4" s="1"/>
  <c r="D139" i="4" s="1"/>
  <c r="T65" i="4"/>
  <c r="E65" i="4" s="1"/>
  <c r="E139" i="4" s="1"/>
  <c r="U65" i="4"/>
  <c r="V65" i="4"/>
  <c r="W65" i="4"/>
  <c r="X65" i="4"/>
  <c r="I65" i="4" s="1"/>
  <c r="R66" i="4"/>
  <c r="C66" i="4" s="1"/>
  <c r="C140" i="4" s="1"/>
  <c r="S66" i="4"/>
  <c r="D66" i="4" s="1"/>
  <c r="T66" i="4"/>
  <c r="U66" i="4"/>
  <c r="V66" i="4"/>
  <c r="W66" i="4"/>
  <c r="X66" i="4"/>
  <c r="I66" i="4" s="1"/>
  <c r="R67" i="4"/>
  <c r="S67" i="4"/>
  <c r="D67" i="4" s="1"/>
  <c r="D141" i="4" s="1"/>
  <c r="T67" i="4"/>
  <c r="E67" i="4" s="1"/>
  <c r="E141" i="4" s="1"/>
  <c r="U67" i="4"/>
  <c r="F67" i="4" s="1"/>
  <c r="F141" i="4" s="1"/>
  <c r="V67" i="4"/>
  <c r="G67" i="4" s="1"/>
  <c r="G141" i="4" s="1"/>
  <c r="W67" i="4"/>
  <c r="H67" i="4" s="1"/>
  <c r="X67" i="4"/>
  <c r="I67" i="4" s="1"/>
  <c r="I141" i="4" s="1"/>
  <c r="R68" i="4"/>
  <c r="C68" i="4" s="1"/>
  <c r="C142" i="4" s="1"/>
  <c r="S68" i="4"/>
  <c r="D68" i="4" s="1"/>
  <c r="D142" i="4" s="1"/>
  <c r="T68" i="4"/>
  <c r="U68" i="4"/>
  <c r="V68" i="4"/>
  <c r="G68" i="4" s="1"/>
  <c r="G142" i="4" s="1"/>
  <c r="W68" i="4"/>
  <c r="H68" i="4" s="1"/>
  <c r="X68" i="4"/>
  <c r="I68" i="4" s="1"/>
  <c r="I142" i="4" s="1"/>
  <c r="R69" i="4"/>
  <c r="S69" i="4"/>
  <c r="D69" i="4" s="1"/>
  <c r="D143" i="4" s="1"/>
  <c r="T69" i="4"/>
  <c r="E69" i="4" s="1"/>
  <c r="E143" i="4" s="1"/>
  <c r="U69" i="4"/>
  <c r="V69" i="4"/>
  <c r="W69" i="4"/>
  <c r="X69" i="4"/>
  <c r="I69" i="4" s="1"/>
  <c r="R70" i="4"/>
  <c r="C70" i="4" s="1"/>
  <c r="C144" i="4" s="1"/>
  <c r="S70" i="4"/>
  <c r="D70" i="4" s="1"/>
  <c r="D144" i="4" s="1"/>
  <c r="T70" i="4"/>
  <c r="U70" i="4"/>
  <c r="V70" i="4"/>
  <c r="G70" i="4" s="1"/>
  <c r="G144" i="4" s="1"/>
  <c r="W70" i="4"/>
  <c r="H70" i="4" s="1"/>
  <c r="X70" i="4"/>
  <c r="I70" i="4" s="1"/>
  <c r="R71" i="4"/>
  <c r="S71" i="4"/>
  <c r="D71" i="4" s="1"/>
  <c r="D145" i="4" s="1"/>
  <c r="T71" i="4"/>
  <c r="E71" i="4" s="1"/>
  <c r="E145" i="4" s="1"/>
  <c r="U71" i="4"/>
  <c r="V71" i="4"/>
  <c r="W71" i="4"/>
  <c r="X71" i="4"/>
  <c r="I71" i="4" s="1"/>
  <c r="R72" i="4"/>
  <c r="C72" i="4" s="1"/>
  <c r="C146" i="4" s="1"/>
  <c r="S72" i="4"/>
  <c r="D72" i="4" s="1"/>
  <c r="D146" i="4" s="1"/>
  <c r="T72" i="4"/>
  <c r="U72" i="4"/>
  <c r="V72" i="4"/>
  <c r="W72" i="4"/>
  <c r="X72" i="4"/>
  <c r="I72" i="4" s="1"/>
  <c r="R73" i="4"/>
  <c r="S73" i="4"/>
  <c r="D73" i="4" s="1"/>
  <c r="D147" i="4" s="1"/>
  <c r="T73" i="4"/>
  <c r="E73" i="4" s="1"/>
  <c r="E147" i="4" s="1"/>
  <c r="U73" i="4"/>
  <c r="F73" i="4" s="1"/>
  <c r="F147" i="4" s="1"/>
  <c r="V73" i="4"/>
  <c r="G73" i="4" s="1"/>
  <c r="G147" i="4" s="1"/>
  <c r="W73" i="4"/>
  <c r="X73" i="4"/>
  <c r="I73" i="4" s="1"/>
  <c r="R74" i="4"/>
  <c r="C74" i="4" s="1"/>
  <c r="C148" i="4" s="1"/>
  <c r="S74" i="4"/>
  <c r="D74" i="4" s="1"/>
  <c r="D148" i="4" s="1"/>
  <c r="T74" i="4"/>
  <c r="U74" i="4"/>
  <c r="V74" i="4"/>
  <c r="G74" i="4" s="1"/>
  <c r="G148" i="4" s="1"/>
  <c r="W74" i="4"/>
  <c r="H74" i="4" s="1"/>
  <c r="X74" i="4"/>
  <c r="I74" i="4" s="1"/>
  <c r="I297" i="4" s="1"/>
  <c r="R75" i="4"/>
  <c r="S75" i="4"/>
  <c r="D75" i="4" s="1"/>
  <c r="D149" i="4" s="1"/>
  <c r="T75" i="4"/>
  <c r="E75" i="4" s="1"/>
  <c r="E149" i="4" s="1"/>
  <c r="U75" i="4"/>
  <c r="V75" i="4"/>
  <c r="W75" i="4"/>
  <c r="H75" i="4" s="1"/>
  <c r="X75" i="4"/>
  <c r="I75" i="4" s="1"/>
  <c r="R76" i="4"/>
  <c r="C76" i="4" s="1"/>
  <c r="C150" i="4" s="1"/>
  <c r="S76" i="4"/>
  <c r="D76" i="4" s="1"/>
  <c r="T76" i="4"/>
  <c r="U76" i="4"/>
  <c r="V76" i="4"/>
  <c r="G76" i="4" s="1"/>
  <c r="G150" i="4" s="1"/>
  <c r="W76" i="4"/>
  <c r="H76" i="4" s="1"/>
  <c r="X76" i="4"/>
  <c r="I76" i="4" s="1"/>
  <c r="I299" i="4" s="1"/>
  <c r="R77" i="4"/>
  <c r="S77" i="4"/>
  <c r="D77" i="4" s="1"/>
  <c r="D151" i="4" s="1"/>
  <c r="T77" i="4"/>
  <c r="E77" i="4" s="1"/>
  <c r="E151" i="4" s="1"/>
  <c r="U77" i="4"/>
  <c r="V77" i="4"/>
  <c r="W77" i="4"/>
  <c r="X77" i="4"/>
  <c r="I77" i="4" s="1"/>
  <c r="I151" i="4" s="1"/>
  <c r="I69" i="16" s="1"/>
  <c r="R78" i="4"/>
  <c r="C78" i="4" s="1"/>
  <c r="C152" i="4" s="1"/>
  <c r="S78" i="4"/>
  <c r="D78" i="4" s="1"/>
  <c r="D152" i="4" s="1"/>
  <c r="T78" i="4"/>
  <c r="U78" i="4"/>
  <c r="V78" i="4"/>
  <c r="W78" i="4"/>
  <c r="H78" i="4" s="1"/>
  <c r="X78" i="4"/>
  <c r="I78" i="4" s="1"/>
  <c r="I226" i="4" s="1"/>
  <c r="R79" i="4"/>
  <c r="S79" i="4"/>
  <c r="D79" i="4" s="1"/>
  <c r="D153" i="4" s="1"/>
  <c r="T79" i="4"/>
  <c r="E79" i="4" s="1"/>
  <c r="E153" i="4" s="1"/>
  <c r="U79" i="4"/>
  <c r="V79" i="4"/>
  <c r="W79" i="4"/>
  <c r="X79" i="4"/>
  <c r="I79" i="4" s="1"/>
  <c r="S10" i="4"/>
  <c r="D10" i="4" s="1"/>
  <c r="D84" i="4" s="1"/>
  <c r="T10" i="4"/>
  <c r="E10" i="4" s="1"/>
  <c r="E84" i="4" s="1"/>
  <c r="U10" i="4"/>
  <c r="V10" i="4"/>
  <c r="W10" i="4"/>
  <c r="X10" i="4"/>
  <c r="I130" i="4" l="1"/>
  <c r="I204" i="4"/>
  <c r="I279" i="4"/>
  <c r="I188" i="4"/>
  <c r="I114" i="4"/>
  <c r="I263" i="4"/>
  <c r="I255" i="4"/>
  <c r="I180" i="4"/>
  <c r="I106" i="4"/>
  <c r="I237" i="4"/>
  <c r="I162" i="4"/>
  <c r="I88" i="4"/>
  <c r="H152" i="4"/>
  <c r="H226" i="4"/>
  <c r="H301" i="4"/>
  <c r="H150" i="4"/>
  <c r="H224" i="4"/>
  <c r="H299" i="4"/>
  <c r="H222" i="4"/>
  <c r="H297" i="4"/>
  <c r="H148" i="4"/>
  <c r="H218" i="4"/>
  <c r="H144" i="4"/>
  <c r="H293" i="4"/>
  <c r="H291" i="4"/>
  <c r="H216" i="4"/>
  <c r="H142" i="4"/>
  <c r="H138" i="4"/>
  <c r="H287" i="4"/>
  <c r="H212" i="4"/>
  <c r="H208" i="4"/>
  <c r="H134" i="4"/>
  <c r="H283" i="4"/>
  <c r="H281" i="4"/>
  <c r="H132" i="4"/>
  <c r="H206" i="4"/>
  <c r="H204" i="4"/>
  <c r="H279" i="4"/>
  <c r="H130" i="4"/>
  <c r="H200" i="4"/>
  <c r="H275" i="4"/>
  <c r="H126" i="4"/>
  <c r="H198" i="4"/>
  <c r="H124" i="4"/>
  <c r="H273" i="4"/>
  <c r="H114" i="4"/>
  <c r="H263" i="4"/>
  <c r="H188" i="4"/>
  <c r="H110" i="4"/>
  <c r="H259" i="4"/>
  <c r="H184" i="4"/>
  <c r="H253" i="4"/>
  <c r="H178" i="4"/>
  <c r="H104" i="4"/>
  <c r="H174" i="4"/>
  <c r="H249" i="4"/>
  <c r="H100" i="4"/>
  <c r="H172" i="4"/>
  <c r="H247" i="4"/>
  <c r="H98" i="4"/>
  <c r="I206" i="4"/>
  <c r="I281" i="4"/>
  <c r="I132" i="4"/>
  <c r="I249" i="4"/>
  <c r="I174" i="4"/>
  <c r="I100" i="4"/>
  <c r="I278" i="4"/>
  <c r="I203" i="4"/>
  <c r="I129" i="4"/>
  <c r="I123" i="4"/>
  <c r="I272" i="4"/>
  <c r="I197" i="4"/>
  <c r="H149" i="4"/>
  <c r="H223" i="4"/>
  <c r="H298" i="4"/>
  <c r="H215" i="4"/>
  <c r="H290" i="4"/>
  <c r="H141" i="4"/>
  <c r="H203" i="4"/>
  <c r="H129" i="4"/>
  <c r="H278" i="4"/>
  <c r="H193" i="4"/>
  <c r="H119" i="4"/>
  <c r="H268" i="4"/>
  <c r="H246" i="4"/>
  <c r="H97" i="4"/>
  <c r="H171" i="4"/>
  <c r="H236" i="4"/>
  <c r="H161" i="4"/>
  <c r="H87" i="4"/>
  <c r="I265" i="4"/>
  <c r="I190" i="4"/>
  <c r="I116" i="4"/>
  <c r="I257" i="4"/>
  <c r="I108" i="4"/>
  <c r="I182" i="4"/>
  <c r="I268" i="4"/>
  <c r="I193" i="4"/>
  <c r="I119" i="4"/>
  <c r="I177" i="4"/>
  <c r="I252" i="4"/>
  <c r="I103" i="4"/>
  <c r="I236" i="4"/>
  <c r="I161" i="4"/>
  <c r="I87" i="4"/>
  <c r="I208" i="4"/>
  <c r="I134" i="4"/>
  <c r="I283" i="4"/>
  <c r="I178" i="4"/>
  <c r="I253" i="4"/>
  <c r="I104" i="4"/>
  <c r="I285" i="4"/>
  <c r="I136" i="4"/>
  <c r="I210" i="4"/>
  <c r="I275" i="4"/>
  <c r="I200" i="4"/>
  <c r="I126" i="4"/>
  <c r="I247" i="4"/>
  <c r="I172" i="4"/>
  <c r="I98" i="4"/>
  <c r="H274" i="4"/>
  <c r="H125" i="4"/>
  <c r="H199" i="4"/>
  <c r="I235" i="4"/>
  <c r="I160" i="4"/>
  <c r="I220" i="4"/>
  <c r="I295" i="4"/>
  <c r="I293" i="4"/>
  <c r="I218" i="4"/>
  <c r="I289" i="4"/>
  <c r="I140" i="4"/>
  <c r="I138" i="4"/>
  <c r="I212" i="4"/>
  <c r="H108" i="4"/>
  <c r="H257" i="4"/>
  <c r="H182" i="4"/>
  <c r="H173" i="4"/>
  <c r="H248" i="4"/>
  <c r="I152" i="4"/>
  <c r="I195" i="4"/>
  <c r="H294" i="4"/>
  <c r="H219" i="4"/>
  <c r="H159" i="4"/>
  <c r="H234" i="4"/>
  <c r="H122" i="4"/>
  <c r="I214" i="4"/>
  <c r="H195" i="4"/>
  <c r="H261" i="4"/>
  <c r="I241" i="4"/>
  <c r="I266" i="4"/>
  <c r="I191" i="4"/>
  <c r="I244" i="4"/>
  <c r="I169" i="4"/>
  <c r="I95" i="4"/>
  <c r="I148" i="4"/>
  <c r="I89" i="4"/>
  <c r="I194" i="4"/>
  <c r="I259" i="4"/>
  <c r="H241" i="4"/>
  <c r="I273" i="4"/>
  <c r="I198" i="4"/>
  <c r="H266" i="4"/>
  <c r="H117" i="4"/>
  <c r="H191" i="4"/>
  <c r="H145" i="4"/>
  <c r="I131" i="4"/>
  <c r="I128" i="4"/>
  <c r="H118" i="4"/>
  <c r="H85" i="4"/>
  <c r="H192" i="4"/>
  <c r="I238" i="4"/>
  <c r="H99" i="4"/>
  <c r="I92" i="4"/>
  <c r="H168" i="4"/>
  <c r="H42" i="16" s="1"/>
  <c r="H180" i="4"/>
  <c r="H255" i="4"/>
  <c r="H106" i="4"/>
  <c r="H264" i="4"/>
  <c r="H189" i="4"/>
  <c r="H30" i="16"/>
  <c r="H245" i="4"/>
  <c r="H54" i="16" s="1"/>
  <c r="H170" i="4"/>
  <c r="H41" i="16" s="1"/>
  <c r="H96" i="4"/>
  <c r="H67" i="16" s="1"/>
  <c r="H277" i="4"/>
  <c r="H202" i="4"/>
  <c r="H112" i="4"/>
  <c r="H214" i="4"/>
  <c r="H289" i="4"/>
  <c r="I242" i="4"/>
  <c r="H190" i="4"/>
  <c r="H265" i="4"/>
  <c r="H162" i="4"/>
  <c r="H237" i="4"/>
  <c r="I122" i="4"/>
  <c r="I280" i="4"/>
  <c r="I127" i="4"/>
  <c r="I276" i="4"/>
  <c r="I201" i="4"/>
  <c r="I240" i="4"/>
  <c r="I91" i="4"/>
  <c r="I187" i="4"/>
  <c r="I149" i="4"/>
  <c r="I298" i="4"/>
  <c r="I296" i="4"/>
  <c r="I221" i="4"/>
  <c r="I294" i="4"/>
  <c r="I219" i="4"/>
  <c r="I292" i="4"/>
  <c r="I217" i="4"/>
  <c r="I213" i="4"/>
  <c r="I288" i="4"/>
  <c r="I286" i="4"/>
  <c r="I211" i="4"/>
  <c r="I284" i="4"/>
  <c r="I209" i="4"/>
  <c r="I199" i="4"/>
  <c r="I274" i="4"/>
  <c r="I125" i="4"/>
  <c r="I185" i="4"/>
  <c r="I260" i="4"/>
  <c r="I256" i="4"/>
  <c r="I181" i="4"/>
  <c r="I254" i="4"/>
  <c r="I179" i="4"/>
  <c r="I171" i="4"/>
  <c r="I246" i="4"/>
  <c r="I97" i="4"/>
  <c r="I84" i="4"/>
  <c r="I124" i="4"/>
  <c r="I225" i="4"/>
  <c r="I43" i="16" s="1"/>
  <c r="H167" i="4"/>
  <c r="I291" i="4"/>
  <c r="I264" i="4"/>
  <c r="I189" i="4"/>
  <c r="H295" i="4"/>
  <c r="H220" i="4"/>
  <c r="I192" i="4"/>
  <c r="I267" i="4"/>
  <c r="H225" i="4"/>
  <c r="H43" i="16" s="1"/>
  <c r="H32" i="16"/>
  <c r="H151" i="4"/>
  <c r="H69" i="16" s="1"/>
  <c r="H260" i="4"/>
  <c r="H111" i="4"/>
  <c r="H176" i="4"/>
  <c r="H102" i="4"/>
  <c r="I99" i="4"/>
  <c r="I248" i="4"/>
  <c r="H89" i="4"/>
  <c r="H238" i="4"/>
  <c r="H302" i="4"/>
  <c r="H227" i="4"/>
  <c r="H153" i="4"/>
  <c r="I144" i="4"/>
  <c r="I167" i="4"/>
  <c r="H211" i="4"/>
  <c r="H286" i="4"/>
  <c r="H197" i="4"/>
  <c r="H123" i="4"/>
  <c r="H183" i="4"/>
  <c r="H258" i="4"/>
  <c r="H256" i="4"/>
  <c r="H181" i="4"/>
  <c r="H169" i="4"/>
  <c r="H95" i="4"/>
  <c r="I147" i="4"/>
  <c r="I137" i="4"/>
  <c r="I117" i="4"/>
  <c r="I224" i="4"/>
  <c r="H185" i="4"/>
  <c r="I251" i="4"/>
  <c r="H217" i="4"/>
  <c r="I243" i="4"/>
  <c r="I55" i="16" s="1"/>
  <c r="I57" i="16" s="1"/>
  <c r="I168" i="4"/>
  <c r="I42" i="16" s="1"/>
  <c r="I176" i="4"/>
  <c r="H136" i="4"/>
  <c r="H285" i="4"/>
  <c r="H210" i="4"/>
  <c r="I159" i="4"/>
  <c r="I234" i="4"/>
  <c r="I85" i="4"/>
  <c r="H221" i="4"/>
  <c r="H296" i="4"/>
  <c r="H147" i="4"/>
  <c r="H92" i="4"/>
  <c r="I150" i="4"/>
  <c r="H140" i="4"/>
  <c r="H137" i="4"/>
  <c r="I120" i="4"/>
  <c r="I184" i="4"/>
  <c r="I165" i="4"/>
  <c r="I290" i="4"/>
  <c r="I270" i="4"/>
  <c r="H251" i="4"/>
  <c r="I261" i="4"/>
  <c r="I112" i="4"/>
  <c r="I30" i="16"/>
  <c r="I33" i="16" s="1"/>
  <c r="I36" i="16" s="1"/>
  <c r="I245" i="4"/>
  <c r="I54" i="16" s="1"/>
  <c r="I170" i="4"/>
  <c r="I41" i="16" s="1"/>
  <c r="I164" i="4"/>
  <c r="I239" i="4"/>
  <c r="H235" i="4"/>
  <c r="H160" i="4"/>
  <c r="H242" i="4"/>
  <c r="H288" i="4"/>
  <c r="H139" i="4"/>
  <c r="H201" i="4"/>
  <c r="H276" i="4"/>
  <c r="H165" i="4"/>
  <c r="H91" i="4"/>
  <c r="H240" i="4"/>
  <c r="H88" i="4"/>
  <c r="I227" i="4"/>
  <c r="I302" i="4"/>
  <c r="I153" i="4"/>
  <c r="H284" i="4"/>
  <c r="H209" i="4"/>
  <c r="I133" i="4"/>
  <c r="H120" i="4"/>
  <c r="I223" i="4"/>
  <c r="H164" i="4"/>
  <c r="H270" i="4"/>
  <c r="I70" i="16"/>
  <c r="I73" i="16" s="1"/>
  <c r="I75" i="16" s="1"/>
  <c r="H38" i="15" s="1"/>
  <c r="I38" i="16"/>
  <c r="H28" i="15" s="1"/>
  <c r="I60" i="16" l="1"/>
  <c r="I62" i="16" s="1"/>
  <c r="H34" i="15" s="1"/>
  <c r="I63" i="16"/>
  <c r="H35" i="15" s="1"/>
  <c r="I44" i="16"/>
  <c r="I76" i="16"/>
  <c r="H39" i="15" s="1"/>
  <c r="I77" i="16"/>
  <c r="H40" i="15" s="1"/>
  <c r="I64" i="16"/>
  <c r="H36" i="15" s="1"/>
  <c r="I47" i="16" l="1"/>
  <c r="I49" i="16"/>
  <c r="I50" i="16"/>
  <c r="H31" i="15" s="1"/>
  <c r="H30" i="15" l="1"/>
  <c r="I51" i="16"/>
  <c r="H32" i="15" s="1"/>
  <c r="C17" i="15" l="1"/>
  <c r="C17" i="16"/>
  <c r="A23" i="16"/>
  <c r="B13" i="15"/>
  <c r="B21" i="15"/>
  <c r="B21" i="16"/>
  <c r="B13" i="16"/>
  <c r="O39" i="6" l="1"/>
  <c r="O3" i="4" s="1"/>
  <c r="Q39" i="6"/>
  <c r="R39" i="6"/>
  <c r="S39" i="6"/>
  <c r="P39" i="6"/>
  <c r="P32" i="6" l="1"/>
  <c r="Q19" i="6"/>
  <c r="P30" i="6" s="1"/>
  <c r="N2" i="4" s="1"/>
  <c r="Q18" i="6"/>
  <c r="Q17" i="6"/>
  <c r="Q16" i="6"/>
  <c r="Q15" i="6"/>
  <c r="Q14" i="6"/>
  <c r="Q13" i="6"/>
  <c r="O47" i="6" l="1"/>
  <c r="O4" i="4" s="1"/>
  <c r="Q47" i="6"/>
  <c r="R47" i="6"/>
  <c r="S47" i="6"/>
  <c r="P47" i="6"/>
  <c r="G292" i="4" l="1"/>
  <c r="F297" i="4"/>
  <c r="G300" i="4"/>
  <c r="F294" i="4"/>
  <c r="G297" i="4"/>
  <c r="F302" i="4"/>
  <c r="F299" i="4"/>
  <c r="G299" i="4"/>
  <c r="F293" i="4"/>
  <c r="F298" i="4"/>
  <c r="F291" i="4"/>
  <c r="F295" i="4"/>
  <c r="F300" i="4"/>
  <c r="G291" i="4"/>
  <c r="G293" i="4"/>
  <c r="G295" i="4"/>
  <c r="F296" i="4"/>
  <c r="G302" i="4"/>
  <c r="F292" i="4"/>
  <c r="G294" i="4"/>
  <c r="G296" i="4"/>
  <c r="G298" i="4"/>
  <c r="F301" i="4" l="1"/>
  <c r="G301" i="4"/>
  <c r="F220" i="4"/>
  <c r="G224" i="4"/>
  <c r="F216" i="4"/>
  <c r="G222" i="4"/>
  <c r="G217" i="4"/>
  <c r="G227" i="4"/>
  <c r="F221" i="4"/>
  <c r="G216" i="4"/>
  <c r="F219" i="4"/>
  <c r="F225" i="4"/>
  <c r="F224" i="4"/>
  <c r="G225" i="4"/>
  <c r="G223" i="4"/>
  <c r="F223" i="4"/>
  <c r="F227" i="4"/>
  <c r="G221" i="4"/>
  <c r="F226" i="4"/>
  <c r="G219" i="4"/>
  <c r="G220" i="4"/>
  <c r="F218" i="4"/>
  <c r="F217" i="4"/>
  <c r="G218" i="4"/>
  <c r="G226" i="4"/>
  <c r="F222" i="4"/>
  <c r="C216" i="4"/>
  <c r="D216" i="4"/>
  <c r="E216" i="4"/>
  <c r="C217" i="4"/>
  <c r="D217" i="4"/>
  <c r="E217" i="4"/>
  <c r="C218" i="4"/>
  <c r="D218" i="4"/>
  <c r="E218" i="4"/>
  <c r="C219" i="4"/>
  <c r="D219" i="4"/>
  <c r="E219" i="4"/>
  <c r="C220" i="4"/>
  <c r="D220" i="4"/>
  <c r="E220" i="4"/>
  <c r="C221" i="4"/>
  <c r="D221" i="4"/>
  <c r="E221" i="4"/>
  <c r="C222" i="4"/>
  <c r="D222" i="4"/>
  <c r="E222" i="4"/>
  <c r="C223" i="4"/>
  <c r="D223" i="4"/>
  <c r="E223" i="4"/>
  <c r="C224" i="4"/>
  <c r="D224" i="4"/>
  <c r="E224" i="4"/>
  <c r="C225" i="4"/>
  <c r="D225" i="4"/>
  <c r="E225" i="4"/>
  <c r="C226" i="4"/>
  <c r="D226" i="4"/>
  <c r="E226" i="4"/>
  <c r="C227" i="4"/>
  <c r="D227" i="4"/>
  <c r="E227" i="4"/>
  <c r="C291" i="4"/>
  <c r="D291" i="4"/>
  <c r="E291" i="4"/>
  <c r="C292" i="4"/>
  <c r="D292" i="4"/>
  <c r="E292" i="4"/>
  <c r="C293" i="4"/>
  <c r="D293" i="4"/>
  <c r="E293" i="4"/>
  <c r="C294" i="4"/>
  <c r="D294" i="4"/>
  <c r="E294" i="4"/>
  <c r="C295" i="4"/>
  <c r="D295" i="4"/>
  <c r="E295" i="4"/>
  <c r="C296" i="4"/>
  <c r="D296" i="4"/>
  <c r="E296" i="4"/>
  <c r="C297" i="4"/>
  <c r="D297" i="4"/>
  <c r="E297" i="4"/>
  <c r="C298" i="4"/>
  <c r="D298" i="4"/>
  <c r="E298" i="4"/>
  <c r="C299" i="4"/>
  <c r="D299" i="4"/>
  <c r="E299" i="4"/>
  <c r="C300" i="4"/>
  <c r="D300" i="4"/>
  <c r="E300" i="4"/>
  <c r="C301" i="4"/>
  <c r="D301" i="4"/>
  <c r="E301" i="4"/>
  <c r="C302" i="4"/>
  <c r="D302" i="4"/>
  <c r="E302" i="4"/>
  <c r="B17" i="16" l="1"/>
  <c r="B15" i="16"/>
  <c r="H19" i="16"/>
  <c r="B19" i="16"/>
  <c r="B19" i="15"/>
  <c r="F19" i="15"/>
  <c r="B17" i="15"/>
  <c r="B15" i="15"/>
  <c r="F69" i="16" l="1"/>
  <c r="E43" i="16"/>
  <c r="E56" i="16"/>
  <c r="G69" i="16"/>
  <c r="D43" i="16"/>
  <c r="F56" i="16"/>
  <c r="C56" i="16"/>
  <c r="C43" i="16"/>
  <c r="E32" i="16"/>
  <c r="D32" i="16"/>
  <c r="G32" i="16"/>
  <c r="C32" i="16"/>
  <c r="F32" i="16"/>
  <c r="C69" i="16"/>
  <c r="G56" i="16"/>
  <c r="F43" i="16"/>
  <c r="E69" i="16"/>
  <c r="D69" i="16"/>
  <c r="G43" i="16"/>
  <c r="D56" i="16"/>
  <c r="D71" i="16"/>
  <c r="D45" i="16"/>
  <c r="C71" i="16"/>
  <c r="E71" i="16"/>
  <c r="E45" i="16"/>
  <c r="C45" i="16"/>
  <c r="E58" i="16"/>
  <c r="D58" i="16"/>
  <c r="C58" i="16"/>
  <c r="F45" i="16"/>
  <c r="F58" i="16"/>
  <c r="F71" i="16"/>
  <c r="C34" i="16"/>
  <c r="E34" i="16"/>
  <c r="D34" i="16"/>
  <c r="F34" i="16"/>
  <c r="G178" i="4"/>
  <c r="D285" i="4"/>
  <c r="E176" i="4"/>
  <c r="E278" i="4"/>
  <c r="E193" i="4"/>
  <c r="E190" i="4"/>
  <c r="C289" i="4"/>
  <c r="D173" i="4"/>
  <c r="E252" i="4"/>
  <c r="D200" i="4"/>
  <c r="D197" i="4"/>
  <c r="E262" i="4"/>
  <c r="E196" i="4"/>
  <c r="D213" i="4"/>
  <c r="C210" i="4"/>
  <c r="D203" i="4"/>
  <c r="D265" i="4"/>
  <c r="D214" i="4"/>
  <c r="C235" i="4"/>
  <c r="E255" i="4"/>
  <c r="C161" i="4"/>
  <c r="C194" i="4"/>
  <c r="C191" i="4"/>
  <c r="C262" i="4"/>
  <c r="C249" i="4"/>
  <c r="C239" i="4"/>
  <c r="F167" i="4"/>
  <c r="G167" i="4"/>
  <c r="C213" i="4"/>
  <c r="D196" i="4"/>
  <c r="G175" i="4"/>
  <c r="D259" i="4"/>
  <c r="E170" i="4"/>
  <c r="G241" i="4"/>
  <c r="F199" i="4"/>
  <c r="F234" i="4"/>
  <c r="F214" i="4"/>
  <c r="G251" i="4"/>
  <c r="C209" i="4"/>
  <c r="C212" i="4"/>
  <c r="F286" i="4"/>
  <c r="E237" i="4"/>
  <c r="D287" i="4"/>
  <c r="E201" i="4"/>
  <c r="G198" i="4"/>
  <c r="F213" i="4"/>
  <c r="R10" i="4"/>
  <c r="C10" i="4" s="1"/>
  <c r="C162" i="4"/>
  <c r="E214" i="4"/>
  <c r="D263" i="4"/>
  <c r="D244" i="4"/>
  <c r="E233" i="4"/>
  <c r="F273" i="4"/>
  <c r="D201" i="4"/>
  <c r="E211" i="4"/>
  <c r="G208" i="4"/>
  <c r="E182" i="4"/>
  <c r="D250" i="4"/>
  <c r="C263" i="4"/>
  <c r="C205" i="4"/>
  <c r="D198" i="4"/>
  <c r="D161" i="4"/>
  <c r="G171" i="4"/>
  <c r="G177" i="4"/>
  <c r="F185" i="4"/>
  <c r="F177" i="4"/>
  <c r="D240" i="4"/>
  <c r="G187" i="4"/>
  <c r="E191" i="4"/>
  <c r="F193" i="4"/>
  <c r="F166" i="4"/>
  <c r="C281" i="4" l="1"/>
  <c r="C240" i="4"/>
  <c r="C266" i="4"/>
  <c r="C193" i="4"/>
  <c r="C268" i="4"/>
  <c r="C245" i="4"/>
  <c r="D284" i="4"/>
  <c r="D209" i="4"/>
  <c r="D234" i="4"/>
  <c r="D279" i="4"/>
  <c r="D204" i="4"/>
  <c r="D248" i="4"/>
  <c r="E177" i="4"/>
  <c r="C181" i="4"/>
  <c r="F289" i="4"/>
  <c r="D262" i="4"/>
  <c r="F288" i="4"/>
  <c r="G203" i="4"/>
  <c r="G278" i="4"/>
  <c r="E184" i="4"/>
  <c r="G204" i="4"/>
  <c r="E285" i="4"/>
  <c r="E210" i="4"/>
  <c r="E249" i="4"/>
  <c r="E174" i="4"/>
  <c r="C267" i="4"/>
  <c r="E239" i="4"/>
  <c r="E253" i="4"/>
  <c r="E178" i="4"/>
  <c r="G214" i="4"/>
  <c r="G289" i="4"/>
  <c r="G271" i="4"/>
  <c r="G196" i="4"/>
  <c r="E192" i="4"/>
  <c r="G194" i="4"/>
  <c r="G269" i="4"/>
  <c r="E247" i="4"/>
  <c r="E172" i="4"/>
  <c r="D270" i="4"/>
  <c r="D195" i="4"/>
  <c r="E273" i="4"/>
  <c r="E198" i="4"/>
  <c r="F259" i="4"/>
  <c r="F184" i="4"/>
  <c r="D290" i="4"/>
  <c r="D215" i="4"/>
  <c r="C185" i="4"/>
  <c r="C260" i="4"/>
  <c r="F170" i="4"/>
  <c r="F245" i="4"/>
  <c r="C254" i="4"/>
  <c r="F235" i="4"/>
  <c r="E289" i="4"/>
  <c r="F275" i="4"/>
  <c r="G273" i="4"/>
  <c r="C206" i="4"/>
  <c r="D212" i="4"/>
  <c r="F200" i="4"/>
  <c r="E250" i="4"/>
  <c r="D165" i="4"/>
  <c r="C170" i="4"/>
  <c r="C179" i="4"/>
  <c r="G288" i="4"/>
  <c r="G252" i="4"/>
  <c r="D171" i="4"/>
  <c r="F159" i="4"/>
  <c r="D289" i="4"/>
  <c r="F198" i="4"/>
  <c r="D246" i="4"/>
  <c r="F268" i="4"/>
  <c r="G213" i="4"/>
  <c r="C178" i="4"/>
  <c r="E257" i="4"/>
  <c r="C200" i="4"/>
  <c r="E276" i="4"/>
  <c r="F160" i="4"/>
  <c r="C253" i="4"/>
  <c r="F246" i="4"/>
  <c r="C275" i="4"/>
  <c r="D185" i="4"/>
  <c r="D260" i="4"/>
  <c r="E269" i="4"/>
  <c r="E194" i="4"/>
  <c r="D211" i="4"/>
  <c r="D286" i="4"/>
  <c r="D192" i="4"/>
  <c r="D267" i="4"/>
  <c r="C175" i="4"/>
  <c r="C250" i="4"/>
  <c r="G30" i="16"/>
  <c r="G172" i="4"/>
  <c r="G247" i="4"/>
  <c r="C290" i="4"/>
  <c r="C215" i="4"/>
  <c r="G181" i="4"/>
  <c r="G256" i="4"/>
  <c r="F283" i="4"/>
  <c r="F208" i="4"/>
  <c r="C261" i="4"/>
  <c r="C186" i="4"/>
  <c r="C31" i="16"/>
  <c r="F251" i="4"/>
  <c r="F176" i="4"/>
  <c r="F266" i="4"/>
  <c r="F191" i="4"/>
  <c r="E281" i="4"/>
  <c r="E206" i="4"/>
  <c r="G249" i="4"/>
  <c r="G174" i="4"/>
  <c r="F210" i="4"/>
  <c r="F285" i="4"/>
  <c r="C283" i="4"/>
  <c r="C208" i="4"/>
  <c r="C183" i="4"/>
  <c r="C258" i="4"/>
  <c r="F181" i="4"/>
  <c r="F256" i="4"/>
  <c r="C169" i="4"/>
  <c r="C244" i="4"/>
  <c r="E254" i="4"/>
  <c r="E179" i="4"/>
  <c r="G255" i="4"/>
  <c r="G180" i="4"/>
  <c r="G237" i="4"/>
  <c r="G162" i="4"/>
  <c r="E290" i="4"/>
  <c r="E215" i="4"/>
  <c r="C198" i="4"/>
  <c r="C273" i="4"/>
  <c r="D266" i="4"/>
  <c r="D191" i="4"/>
  <c r="F206" i="4"/>
  <c r="G184" i="4"/>
  <c r="G259" i="4"/>
  <c r="C199" i="4"/>
  <c r="C274" i="4"/>
  <c r="F237" i="4"/>
  <c r="F162" i="4"/>
  <c r="F239" i="4"/>
  <c r="F164" i="4"/>
  <c r="D280" i="4"/>
  <c r="D205" i="4"/>
  <c r="D208" i="4"/>
  <c r="D283" i="4"/>
  <c r="E165" i="4"/>
  <c r="E240" i="4"/>
  <c r="D251" i="4"/>
  <c r="D176" i="4"/>
  <c r="G207" i="4"/>
  <c r="G282" i="4"/>
  <c r="G245" i="4"/>
  <c r="G170" i="4"/>
  <c r="E256" i="4"/>
  <c r="E181" i="4"/>
  <c r="C241" i="4"/>
  <c r="C166" i="4"/>
  <c r="D243" i="4"/>
  <c r="D168" i="4"/>
  <c r="D162" i="4"/>
  <c r="D237" i="4"/>
  <c r="C243" i="4"/>
  <c r="C168" i="4"/>
  <c r="E263" i="4"/>
  <c r="E188" i="4"/>
  <c r="F182" i="4"/>
  <c r="F257" i="4"/>
  <c r="F281" i="4"/>
  <c r="D182" i="4"/>
  <c r="D257" i="4"/>
  <c r="D166" i="4"/>
  <c r="D241" i="4"/>
  <c r="E286" i="4"/>
  <c r="F180" i="4"/>
  <c r="F255" i="4"/>
  <c r="G215" i="4"/>
  <c r="G290" i="4"/>
  <c r="G261" i="4"/>
  <c r="G31" i="16"/>
  <c r="G186" i="4"/>
  <c r="F260" i="4"/>
  <c r="D202" i="4"/>
  <c r="D277" i="4"/>
  <c r="G281" i="4"/>
  <c r="G206" i="4"/>
  <c r="E236" i="4"/>
  <c r="E161" i="4"/>
  <c r="C182" i="4"/>
  <c r="C257" i="4"/>
  <c r="C30" i="16"/>
  <c r="C172" i="4"/>
  <c r="C247" i="4"/>
  <c r="C54" i="16" s="1"/>
  <c r="F277" i="4"/>
  <c r="F202" i="4"/>
  <c r="F179" i="4"/>
  <c r="F254" i="4"/>
  <c r="C264" i="4"/>
  <c r="C189" i="4"/>
  <c r="E246" i="4"/>
  <c r="E171" i="4"/>
  <c r="G185" i="4"/>
  <c r="G260" i="4"/>
  <c r="F233" i="4"/>
  <c r="F158" i="4"/>
  <c r="G254" i="4"/>
  <c r="G179" i="4"/>
  <c r="E260" i="4"/>
  <c r="E185" i="4"/>
  <c r="E68" i="16"/>
  <c r="E168" i="4"/>
  <c r="E243" i="4"/>
  <c r="E270" i="4"/>
  <c r="E195" i="4"/>
  <c r="F212" i="4"/>
  <c r="F287" i="4"/>
  <c r="D186" i="4"/>
  <c r="D42" i="16" s="1"/>
  <c r="D31" i="16"/>
  <c r="D261" i="4"/>
  <c r="D233" i="4"/>
  <c r="D158" i="4"/>
  <c r="E204" i="4"/>
  <c r="E279" i="4"/>
  <c r="F267" i="4"/>
  <c r="G205" i="4"/>
  <c r="G280" i="4"/>
  <c r="E283" i="4"/>
  <c r="E208" i="4"/>
  <c r="C84" i="4"/>
  <c r="C233" i="4"/>
  <c r="C158" i="4"/>
  <c r="G183" i="4"/>
  <c r="G258" i="4"/>
  <c r="G268" i="4"/>
  <c r="G193" i="4"/>
  <c r="G239" i="4"/>
  <c r="G164" i="4"/>
  <c r="D164" i="4"/>
  <c r="D239" i="4"/>
  <c r="G263" i="4"/>
  <c r="G188" i="4"/>
  <c r="G236" i="4"/>
  <c r="G161" i="4"/>
  <c r="F192" i="4"/>
  <c r="G287" i="4"/>
  <c r="G212" i="4"/>
  <c r="F175" i="4"/>
  <c r="F250" i="4"/>
  <c r="F30" i="16"/>
  <c r="F172" i="4"/>
  <c r="F247" i="4"/>
  <c r="E169" i="4"/>
  <c r="E244" i="4"/>
  <c r="F189" i="4"/>
  <c r="F264" i="4"/>
  <c r="G277" i="4"/>
  <c r="G202" i="4"/>
  <c r="D258" i="4"/>
  <c r="D183" i="4"/>
  <c r="D256" i="4"/>
  <c r="E197" i="4"/>
  <c r="E272" i="4"/>
  <c r="C211" i="4"/>
  <c r="C286" i="4"/>
  <c r="C242" i="4"/>
  <c r="C167" i="4"/>
  <c r="C192" i="4"/>
  <c r="F253" i="4"/>
  <c r="F178" i="4"/>
  <c r="F195" i="4"/>
  <c r="F270" i="4"/>
  <c r="F272" i="4"/>
  <c r="F197" i="4"/>
  <c r="D188" i="4"/>
  <c r="E164" i="4"/>
  <c r="G165" i="4"/>
  <c r="G240" i="4"/>
  <c r="C259" i="4"/>
  <c r="C184" i="4"/>
  <c r="C173" i="4"/>
  <c r="C248" i="4"/>
  <c r="C202" i="4"/>
  <c r="C176" i="4"/>
  <c r="C251" i="4"/>
  <c r="G283" i="4"/>
  <c r="F274" i="4"/>
  <c r="C284" i="4"/>
  <c r="F252" i="4"/>
  <c r="E266" i="4"/>
  <c r="G257" i="4"/>
  <c r="E267" i="4"/>
  <c r="E284" i="4"/>
  <c r="C252" i="4"/>
  <c r="C177" i="4"/>
  <c r="C204" i="4"/>
  <c r="C279" i="4"/>
  <c r="E282" i="4"/>
  <c r="E207" i="4"/>
  <c r="C277" i="4"/>
  <c r="F284" i="4"/>
  <c r="F209" i="4"/>
  <c r="C195" i="4"/>
  <c r="E259" i="4"/>
  <c r="D159" i="4"/>
  <c r="D264" i="4"/>
  <c r="D189" i="4"/>
  <c r="G275" i="4"/>
  <c r="G200" i="4"/>
  <c r="G284" i="4"/>
  <c r="G209" i="4"/>
  <c r="C163" i="4"/>
  <c r="G235" i="4"/>
  <c r="G160" i="4"/>
  <c r="C280" i="4"/>
  <c r="G182" i="4"/>
  <c r="F271" i="4"/>
  <c r="F196" i="4"/>
  <c r="E209" i="4"/>
  <c r="D30" i="16"/>
  <c r="D172" i="4"/>
  <c r="D247" i="4"/>
  <c r="C238" i="4"/>
  <c r="E238" i="4"/>
  <c r="E163" i="4"/>
  <c r="C165" i="4"/>
  <c r="E205" i="4"/>
  <c r="F241" i="4"/>
  <c r="C237" i="4"/>
  <c r="C196" i="4"/>
  <c r="E175" i="4"/>
  <c r="D276" i="4"/>
  <c r="E280" i="4"/>
  <c r="C271" i="4"/>
  <c r="F169" i="4"/>
  <c r="F244" i="4"/>
  <c r="F171" i="4"/>
  <c r="F248" i="4"/>
  <c r="E162" i="4"/>
  <c r="E167" i="4"/>
  <c r="E242" i="4"/>
  <c r="D174" i="4"/>
  <c r="D249" i="4"/>
  <c r="G195" i="4"/>
  <c r="G270" i="4"/>
  <c r="G250" i="4"/>
  <c r="C287" i="4"/>
  <c r="G276" i="4"/>
  <c r="D255" i="4"/>
  <c r="D180" i="4"/>
  <c r="C203" i="4"/>
  <c r="C278" i="4"/>
  <c r="D184" i="4"/>
  <c r="G244" i="4"/>
  <c r="G169" i="4"/>
  <c r="E274" i="4"/>
  <c r="E199" i="4"/>
  <c r="G173" i="4"/>
  <c r="G248" i="4"/>
  <c r="D271" i="4"/>
  <c r="D179" i="4"/>
  <c r="D254" i="4"/>
  <c r="F173" i="4"/>
  <c r="D163" i="4"/>
  <c r="D238" i="4"/>
  <c r="G265" i="4"/>
  <c r="G190" i="4"/>
  <c r="F243" i="4"/>
  <c r="F168" i="4"/>
  <c r="C255" i="4"/>
  <c r="C180" i="4"/>
  <c r="E234" i="4"/>
  <c r="E159" i="4"/>
  <c r="F261" i="4"/>
  <c r="F55" i="16" s="1"/>
  <c r="F31" i="16"/>
  <c r="F186" i="4"/>
  <c r="F42" i="16" s="1"/>
  <c r="F211" i="4"/>
  <c r="D181" i="4"/>
  <c r="E241" i="4"/>
  <c r="E166" i="4"/>
  <c r="D160" i="4"/>
  <c r="D235" i="4"/>
  <c r="E275" i="4"/>
  <c r="E200" i="4"/>
  <c r="G211" i="4"/>
  <c r="G286" i="4"/>
  <c r="C270" i="4"/>
  <c r="F205" i="4"/>
  <c r="F280" i="4"/>
  <c r="D273" i="4"/>
  <c r="C201" i="4"/>
  <c r="C276" i="4"/>
  <c r="F194" i="4"/>
  <c r="F269" i="4"/>
  <c r="E202" i="4"/>
  <c r="E277" i="4"/>
  <c r="D274" i="4"/>
  <c r="D199" i="4"/>
  <c r="C234" i="4"/>
  <c r="C159" i="4"/>
  <c r="F215" i="4"/>
  <c r="F290" i="4"/>
  <c r="C188" i="4"/>
  <c r="G246" i="4"/>
  <c r="E189" i="4"/>
  <c r="E264" i="4"/>
  <c r="E158" i="4"/>
  <c r="G262" i="4"/>
  <c r="F187" i="4"/>
  <c r="F262" i="4"/>
  <c r="F258" i="4"/>
  <c r="F183" i="4"/>
  <c r="G210" i="4"/>
  <c r="G285" i="4"/>
  <c r="E212" i="4"/>
  <c r="E287" i="4"/>
  <c r="D169" i="4"/>
  <c r="G166" i="4"/>
  <c r="G191" i="4"/>
  <c r="G266" i="4"/>
  <c r="F161" i="4"/>
  <c r="F236" i="4"/>
  <c r="D170" i="4"/>
  <c r="D245" i="4"/>
  <c r="C197" i="4"/>
  <c r="G192" i="4"/>
  <c r="G267" i="4"/>
  <c r="D206" i="4"/>
  <c r="D281" i="4"/>
  <c r="G243" i="4"/>
  <c r="G168" i="4"/>
  <c r="D236" i="4"/>
  <c r="F278" i="4"/>
  <c r="F203" i="4"/>
  <c r="D253" i="4"/>
  <c r="D175" i="4"/>
  <c r="D178" i="4"/>
  <c r="G201" i="4"/>
  <c r="C207" i="4"/>
  <c r="C282" i="4"/>
  <c r="C187" i="4"/>
  <c r="C272" i="4"/>
  <c r="G253" i="4"/>
  <c r="D269" i="4"/>
  <c r="E245" i="4"/>
  <c r="F263" i="4"/>
  <c r="F188" i="4"/>
  <c r="F276" i="4"/>
  <c r="F201" i="4"/>
  <c r="E258" i="4"/>
  <c r="E183" i="4"/>
  <c r="E288" i="4"/>
  <c r="E213" i="4"/>
  <c r="D194" i="4"/>
  <c r="E203" i="4"/>
  <c r="C288" i="4"/>
  <c r="H233" i="4"/>
  <c r="H158" i="4"/>
  <c r="E173" i="4"/>
  <c r="G199" i="4"/>
  <c r="D252" i="4"/>
  <c r="G272" i="4"/>
  <c r="G197" i="4"/>
  <c r="E248" i="4"/>
  <c r="G274" i="4"/>
  <c r="F282" i="4"/>
  <c r="F207" i="4"/>
  <c r="F190" i="4"/>
  <c r="F265" i="4"/>
  <c r="F238" i="4"/>
  <c r="D282" i="4"/>
  <c r="D207" i="4"/>
  <c r="E30" i="16"/>
  <c r="D275" i="4"/>
  <c r="G176" i="4"/>
  <c r="F240" i="4"/>
  <c r="F165" i="4"/>
  <c r="E160" i="4"/>
  <c r="E235" i="4"/>
  <c r="G163" i="4"/>
  <c r="G238" i="4"/>
  <c r="G242" i="4"/>
  <c r="G158" i="4"/>
  <c r="D242" i="4"/>
  <c r="D167" i="4"/>
  <c r="D177" i="4"/>
  <c r="F163" i="4"/>
  <c r="F242" i="4"/>
  <c r="G233" i="4"/>
  <c r="G279" i="4"/>
  <c r="C265" i="4"/>
  <c r="C190" i="4"/>
  <c r="D193" i="4"/>
  <c r="D268" i="4"/>
  <c r="C171" i="4"/>
  <c r="C214" i="4"/>
  <c r="E265" i="4"/>
  <c r="E251" i="4"/>
  <c r="C246" i="4"/>
  <c r="F249" i="4"/>
  <c r="E31" i="16"/>
  <c r="G264" i="4"/>
  <c r="C256" i="4"/>
  <c r="C160" i="4"/>
  <c r="D187" i="4"/>
  <c r="G159" i="4"/>
  <c r="F279" i="4"/>
  <c r="E186" i="4"/>
  <c r="G234" i="4"/>
  <c r="F204" i="4"/>
  <c r="D278" i="4"/>
  <c r="C174" i="4"/>
  <c r="C269" i="4"/>
  <c r="D190" i="4"/>
  <c r="E187" i="4"/>
  <c r="F174" i="4"/>
  <c r="C164" i="4"/>
  <c r="E268" i="4"/>
  <c r="G189" i="4"/>
  <c r="D210" i="4"/>
  <c r="E180" i="4"/>
  <c r="D288" i="4"/>
  <c r="C236" i="4"/>
  <c r="C285" i="4"/>
  <c r="D272" i="4"/>
  <c r="E261" i="4"/>
  <c r="E271" i="4"/>
  <c r="E55" i="16" l="1"/>
  <c r="E42" i="16"/>
  <c r="C67" i="16"/>
  <c r="C41" i="16"/>
  <c r="C42" i="16"/>
  <c r="C55" i="16"/>
  <c r="C57" i="16" s="1"/>
  <c r="C68" i="16"/>
  <c r="C70" i="16" s="1"/>
  <c r="F68" i="16"/>
  <c r="G68" i="16"/>
  <c r="D68" i="16"/>
  <c r="G55" i="16"/>
  <c r="G42" i="16"/>
  <c r="D55" i="16"/>
  <c r="G41" i="16"/>
  <c r="G44" i="16" s="1"/>
  <c r="G54" i="16"/>
  <c r="F41" i="16"/>
  <c r="F44" i="16" s="1"/>
  <c r="D67" i="16"/>
  <c r="F67" i="16"/>
  <c r="D41" i="16"/>
  <c r="D44" i="16" s="1"/>
  <c r="D50" i="16" s="1"/>
  <c r="F54" i="16"/>
  <c r="F57" i="16" s="1"/>
  <c r="E41" i="16"/>
  <c r="E44" i="16" s="1"/>
  <c r="H44" i="16"/>
  <c r="E67" i="16"/>
  <c r="E70" i="16" s="1"/>
  <c r="E73" i="16" s="1"/>
  <c r="H57" i="16"/>
  <c r="H60" i="16" s="1"/>
  <c r="D54" i="16"/>
  <c r="C44" i="16"/>
  <c r="C50" i="16" s="1"/>
  <c r="E54" i="16"/>
  <c r="E57" i="16" s="1"/>
  <c r="G67" i="16"/>
  <c r="G70" i="16" s="1"/>
  <c r="D33" i="16"/>
  <c r="D36" i="16" s="1"/>
  <c r="H33" i="16"/>
  <c r="H36" i="16" s="1"/>
  <c r="F33" i="16"/>
  <c r="F36" i="16" s="1"/>
  <c r="C33" i="16"/>
  <c r="C36" i="16" s="1"/>
  <c r="E33" i="16"/>
  <c r="E36" i="16" s="1"/>
  <c r="G33" i="16"/>
  <c r="G36" i="16" s="1"/>
  <c r="H70" i="16" l="1"/>
  <c r="H73" i="16" s="1"/>
  <c r="G57" i="16"/>
  <c r="F70" i="16"/>
  <c r="F73" i="16" s="1"/>
  <c r="F75" i="16" s="1"/>
  <c r="E38" i="15" s="1"/>
  <c r="D70" i="16"/>
  <c r="D57" i="16"/>
  <c r="D63" i="16" s="1"/>
  <c r="C35" i="15" s="1"/>
  <c r="C47" i="16"/>
  <c r="C49" i="16" s="1"/>
  <c r="C51" i="16" s="1"/>
  <c r="E76" i="16"/>
  <c r="D39" i="15" s="1"/>
  <c r="D47" i="16"/>
  <c r="D49" i="16" s="1"/>
  <c r="C30" i="15" s="1"/>
  <c r="H76" i="16"/>
  <c r="G39" i="15" s="1"/>
  <c r="H63" i="16"/>
  <c r="G35" i="15" s="1"/>
  <c r="E60" i="16"/>
  <c r="E62" i="16" s="1"/>
  <c r="E63" i="16"/>
  <c r="D35" i="15" s="1"/>
  <c r="H50" i="16"/>
  <c r="G31" i="15" s="1"/>
  <c r="H47" i="16"/>
  <c r="H49" i="16" s="1"/>
  <c r="F60" i="16"/>
  <c r="F62" i="16" s="1"/>
  <c r="F63" i="16"/>
  <c r="E35" i="15" s="1"/>
  <c r="E47" i="16"/>
  <c r="E49" i="16" s="1"/>
  <c r="E50" i="16"/>
  <c r="D31" i="15" s="1"/>
  <c r="D73" i="16"/>
  <c r="D75" i="16" s="1"/>
  <c r="D76" i="16"/>
  <c r="C39" i="15" s="1"/>
  <c r="G60" i="16"/>
  <c r="G62" i="16" s="1"/>
  <c r="G63" i="16"/>
  <c r="F35" i="15" s="1"/>
  <c r="G73" i="16"/>
  <c r="G75" i="16" s="1"/>
  <c r="G76" i="16"/>
  <c r="F39" i="15" s="1"/>
  <c r="C76" i="16"/>
  <c r="B39" i="15" s="1"/>
  <c r="C73" i="16"/>
  <c r="C75" i="16" s="1"/>
  <c r="D60" i="16"/>
  <c r="D62" i="16" s="1"/>
  <c r="C63" i="16"/>
  <c r="B35" i="15" s="1"/>
  <c r="C60" i="16"/>
  <c r="C62" i="16" s="1"/>
  <c r="G47" i="16"/>
  <c r="G49" i="16" s="1"/>
  <c r="G50" i="16"/>
  <c r="F31" i="15" s="1"/>
  <c r="F47" i="16"/>
  <c r="F49" i="16" s="1"/>
  <c r="F50" i="16"/>
  <c r="E31" i="15" s="1"/>
  <c r="H62" i="16"/>
  <c r="G34" i="15" s="1"/>
  <c r="B31" i="15"/>
  <c r="H75" i="16"/>
  <c r="C38" i="16"/>
  <c r="B28" i="15" s="1"/>
  <c r="G38" i="16"/>
  <c r="F28" i="15" s="1"/>
  <c r="H38" i="16"/>
  <c r="G28" i="15" s="1"/>
  <c r="E75" i="16"/>
  <c r="F38" i="16"/>
  <c r="E28" i="15" s="1"/>
  <c r="D38" i="16"/>
  <c r="C28" i="15" s="1"/>
  <c r="C31" i="15"/>
  <c r="E38" i="16"/>
  <c r="D28" i="15" s="1"/>
  <c r="H77" i="16" l="1"/>
  <c r="G40" i="15" s="1"/>
  <c r="F76" i="16"/>
  <c r="E39" i="15" s="1"/>
  <c r="B30" i="15"/>
  <c r="E51" i="16"/>
  <c r="D32" i="15" s="1"/>
  <c r="C64" i="16"/>
  <c r="B36" i="15" s="1"/>
  <c r="D30" i="15"/>
  <c r="H64" i="16"/>
  <c r="G36" i="15" s="1"/>
  <c r="B32" i="15"/>
  <c r="F77" i="16"/>
  <c r="E40" i="15" s="1"/>
  <c r="G38" i="15"/>
  <c r="B34" i="15"/>
  <c r="D38" i="15"/>
  <c r="E77" i="16"/>
  <c r="D40" i="15" s="1"/>
  <c r="C38" i="15"/>
  <c r="D77" i="16"/>
  <c r="C40" i="15" s="1"/>
  <c r="G30" i="15"/>
  <c r="H51" i="16"/>
  <c r="G32" i="15" s="1"/>
  <c r="F38" i="15"/>
  <c r="G77" i="16"/>
  <c r="F40" i="15" s="1"/>
  <c r="E34" i="15"/>
  <c r="F64" i="16"/>
  <c r="E36" i="15" s="1"/>
  <c r="D64" i="16"/>
  <c r="C36" i="15" s="1"/>
  <c r="C34" i="15"/>
  <c r="E64" i="16"/>
  <c r="D36" i="15" s="1"/>
  <c r="D34" i="15"/>
  <c r="C77" i="16"/>
  <c r="B40" i="15" s="1"/>
  <c r="B38" i="15"/>
  <c r="F34" i="15"/>
  <c r="G64" i="16"/>
  <c r="F36" i="15" s="1"/>
  <c r="D51" i="16"/>
  <c r="C32" i="15" s="1"/>
  <c r="F51" i="16"/>
  <c r="E32" i="15" s="1"/>
  <c r="E30" i="15"/>
  <c r="G51" i="16"/>
  <c r="F32" i="15" s="1"/>
  <c r="F30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GERENCIA GENERAL</author>
  </authors>
  <commentList>
    <comment ref="C41" authorId="0" shapeId="0" xr:uid="{00000000-0006-0000-0000-000001000000}">
      <text>
        <r>
          <rPr>
            <sz val="14"/>
            <color rgb="FF000000"/>
            <rFont val="Arial"/>
            <family val="2"/>
          </rPr>
          <t xml:space="preserve">ELEGIBILIDAD:
</t>
        </r>
        <r>
          <rPr>
            <sz val="14"/>
            <color rgb="FF000000"/>
            <rFont val="Arial"/>
            <family val="2"/>
          </rPr>
          <t>Hijos menores de 24 años que sean solteros y estudiantes de tiempo completo</t>
        </r>
      </text>
    </comment>
    <comment ref="C43" authorId="0" shapeId="0" xr:uid="{00000000-0006-0000-0000-000002000000}">
      <text>
        <r>
          <rPr>
            <sz val="14"/>
            <color rgb="FF000000"/>
            <rFont val="Arial"/>
            <family val="2"/>
          </rPr>
          <t xml:space="preserve">ELEGIBILIDAD:
</t>
        </r>
        <r>
          <rPr>
            <sz val="14"/>
            <color rgb="FF000000"/>
            <rFont val="Arial"/>
            <family val="2"/>
          </rPr>
          <t xml:space="preserve">Entre 18 y 74 años de edad
</t>
        </r>
      </text>
    </comment>
    <comment ref="C45" authorId="0" shapeId="0" xr:uid="{00000000-0006-0000-0000-000003000000}">
      <text>
        <r>
          <rPr>
            <sz val="14"/>
            <color rgb="FF000000"/>
            <rFont val="Arial"/>
            <family val="2"/>
          </rPr>
          <t xml:space="preserve">ELEGIBILIDAD:
</t>
        </r>
        <r>
          <rPr>
            <sz val="14"/>
            <color rgb="FF000000"/>
            <rFont val="Arial"/>
            <family val="2"/>
          </rPr>
          <t xml:space="preserve">Entre 18 y 74 años de edad
</t>
        </r>
      </text>
    </comment>
  </commentList>
</comments>
</file>

<file path=xl/sharedStrings.xml><?xml version="1.0" encoding="utf-8"?>
<sst xmlns="http://schemas.openxmlformats.org/spreadsheetml/2006/main" count="158" uniqueCount="80">
  <si>
    <t xml:space="preserve"> </t>
  </si>
  <si>
    <t>24 years</t>
  </si>
  <si>
    <t>Coaseguro (Panamá)</t>
  </si>
  <si>
    <t>Descuento 24 años (por edad)</t>
  </si>
  <si>
    <t>Type</t>
  </si>
  <si>
    <t>Nuevo Negocio</t>
  </si>
  <si>
    <t>age</t>
  </si>
  <si>
    <t>Discount (%)</t>
  </si>
  <si>
    <t>Parameter</t>
  </si>
  <si>
    <t>Renovación</t>
  </si>
  <si>
    <t>All ages</t>
  </si>
  <si>
    <t>Type selected</t>
  </si>
  <si>
    <r>
      <t xml:space="preserve">NEW BUSINESS DISCOUNT </t>
    </r>
    <r>
      <rPr>
        <sz val="14"/>
        <rFont val="Arial"/>
        <family val="2"/>
      </rPr>
      <t>(ENTRADA MANUAL)</t>
    </r>
  </si>
  <si>
    <t>Essential</t>
  </si>
  <si>
    <t>Descuento de 24 años:</t>
  </si>
  <si>
    <t>Descuento por variante de coaseguro</t>
  </si>
  <si>
    <t>Descuento si es nuevo negocio:</t>
  </si>
  <si>
    <t>Nombre del Asegurado Titular:</t>
  </si>
  <si>
    <t>John Doe</t>
  </si>
  <si>
    <r>
      <t xml:space="preserve">NEW BUSINESS DISCOUNT </t>
    </r>
    <r>
      <rPr>
        <sz val="14"/>
        <rFont val="Arial"/>
        <family val="2"/>
      </rPr>
      <t>(MULTIPLICATION FACTOR)</t>
    </r>
  </si>
  <si>
    <t>Número de adultos en la póliza:</t>
  </si>
  <si>
    <t>Número total de dependientes en la póliza:</t>
  </si>
  <si>
    <t>Descuento combinado 24 años y Nuevo Negocio</t>
  </si>
  <si>
    <t>Edad del Asegurado Titular:</t>
  </si>
  <si>
    <t>Edad del/la cónyuge:</t>
  </si>
  <si>
    <t>NEW BUSINESS DISCOUNT</t>
  </si>
  <si>
    <t>RESUMEN DE BENEFICIOS</t>
  </si>
  <si>
    <t>Cotización de Seguro Médico Internacional
Bupa Essential Care
Tarifas en US$ | Validas: 1 de julio de 2026</t>
  </si>
  <si>
    <t>Nombre del Asegurado Titular</t>
  </si>
  <si>
    <t>Número de adultos en la póliza</t>
  </si>
  <si>
    <t>Número de Dependientes en la póliza</t>
  </si>
  <si>
    <t>Edad del Asegurado Titular</t>
  </si>
  <si>
    <t>Edad del/la conyuge</t>
  </si>
  <si>
    <t>Fecha de la cotización</t>
  </si>
  <si>
    <t>Deducibles</t>
  </si>
  <si>
    <t>PLAN 1</t>
  </si>
  <si>
    <t>PLAN 2</t>
  </si>
  <si>
    <t>PLAN 3</t>
  </si>
  <si>
    <t>PLAN 4</t>
  </si>
  <si>
    <t>PLAN 5</t>
  </si>
  <si>
    <t>PLAN 6</t>
  </si>
  <si>
    <t>PLAN 7</t>
  </si>
  <si>
    <t>En el país de residencia</t>
  </si>
  <si>
    <t>Fuera del país de residencia</t>
  </si>
  <si>
    <t>TARIFAS ANUALES</t>
  </si>
  <si>
    <t>Prima para Asegurado Titular</t>
  </si>
  <si>
    <t>Prima para conyuge</t>
  </si>
  <si>
    <t>Prima para hijo (s)</t>
  </si>
  <si>
    <t>Total de Prima neta</t>
  </si>
  <si>
    <t>Ajuste por la variante con coaseguro fuera
 del país de residencia</t>
  </si>
  <si>
    <t>Tarifa administrativa anual</t>
  </si>
  <si>
    <t>VAT (5%) :</t>
  </si>
  <si>
    <t>ITBMS (7%)</t>
  </si>
  <si>
    <t>TOTAL ANUAL</t>
  </si>
  <si>
    <t>TARIFAS SEMESTRALES</t>
  </si>
  <si>
    <t>TOTAL de primera cuota</t>
  </si>
  <si>
    <t>Costo de segunda cuota</t>
  </si>
  <si>
    <t>TARIFAS TRIMESTRALES</t>
  </si>
  <si>
    <t>Costo de tarifa trimestral 2 a 4</t>
  </si>
  <si>
    <t>TARIFAS MENSUALES</t>
  </si>
  <si>
    <t>Costo de Tarifa mensual de 2 a 12</t>
  </si>
  <si>
    <t>Este presupuesto solamente tiene carácter informativo y en ningún momento expresa compromiso legal para suministrarle cobertura de seguro. La emisión de una póliza de seguro Bupa está sujeta a todas las evaluaciones
de riesgo por parte de Bupa y a la recepción de todos los pagos de prima requeridos.</t>
  </si>
  <si>
    <t>Cotización de Seguro Médico Internacional
Bupa Essential Care
Resumen de Tarifas
Tarifas en US$ | Validas: 1 de julio de 2026</t>
  </si>
  <si>
    <t>BUPA ESSENTIAL CARE</t>
  </si>
  <si>
    <t>DEDUCIBLES</t>
  </si>
  <si>
    <t>Este presupuesto solamente tiene carácter informativo y en ningún momento expresa compromiso legal para suministrarle cobertura de seguro. La emisión de una póliza de seguro Bupa está sujeta a todas las evaluaciones de riesgo por parte de Bupa y a la recepción de todos los pagos de prima requeridos.
Una tarifa administrativa de US$75 se cargará automáticamente al primer pago.
*Basado en un modo de pago anual</t>
  </si>
  <si>
    <t>FACTOR MENSUAL:</t>
  </si>
  <si>
    <t>Descuento de 24 años</t>
  </si>
  <si>
    <t>FACTOR TRIMESTRAL:</t>
  </si>
  <si>
    <t>Descuento de producto (%)</t>
  </si>
  <si>
    <t>FACTOR SEMIANUAL:</t>
  </si>
  <si>
    <t>Factor para el descuento combinado</t>
  </si>
  <si>
    <t>EDAD</t>
  </si>
  <si>
    <t>TARIFAS BASE</t>
  </si>
  <si>
    <t>TARIFAS BASE CON DESCUENTO</t>
  </si>
  <si>
    <t>o más</t>
  </si>
  <si>
    <t>Hijo</t>
  </si>
  <si>
    <t>Hijos</t>
  </si>
  <si>
    <t>Hijos o más</t>
  </si>
  <si>
    <t>BUPA GLOBAL PREMIER - MENSUALES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</si>
</sst>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_(&quot;$&quot;* #,##0_);_(&quot;$&quot;* \(#,##0\);_(&quot;$&quot;* &quot;-&quot;??_);_(@_)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000000"/>
      <name val="Arial"/>
      <family val="2"/>
    </font>
    <font>
      <sz val="10"/>
      <color theme="0"/>
      <name val="Arial"/>
      <family val="2"/>
    </font>
    <font>
      <sz val="14"/>
      <name val="Arial"/>
      <family val="2"/>
    </font>
    <font>
      <sz val="14"/>
      <color theme="0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color theme="0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theme="0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theme="0"/>
      <name val="Arial"/>
      <family val="2"/>
    </font>
    <font>
      <b/>
      <sz val="12"/>
      <color rgb="FF0079C8"/>
      <name val="Arial"/>
      <family val="2"/>
    </font>
    <font>
      <sz val="12"/>
      <color rgb="FF58595B"/>
      <name val="Arial"/>
      <family val="2"/>
    </font>
    <font>
      <sz val="14"/>
      <color theme="0" tint="-4.9989318521683403E-2"/>
      <name val="Arial"/>
      <family val="2"/>
    </font>
    <font>
      <b/>
      <sz val="14"/>
      <color theme="0" tint="-4.9989318521683403E-2"/>
      <name val="Arial"/>
      <family val="2"/>
    </font>
    <font>
      <sz val="14"/>
      <color rgb="FF0079C8"/>
      <name val="Arial"/>
      <family val="2"/>
    </font>
    <font>
      <b/>
      <sz val="14"/>
      <color rgb="FF00335B"/>
      <name val="Arial"/>
      <family val="2"/>
    </font>
    <font>
      <sz val="14"/>
      <color rgb="FF58595B"/>
      <name val="Arial"/>
      <family val="2"/>
    </font>
    <font>
      <b/>
      <sz val="12"/>
      <color theme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9C8"/>
        <bgColor indexed="64"/>
      </patternFill>
    </fill>
    <fill>
      <patternFill patternType="solid">
        <fgColor rgb="FF00335B"/>
        <bgColor indexed="64"/>
      </patternFill>
    </fill>
    <fill>
      <patternFill patternType="solid">
        <fgColor rgb="FF58595B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DB3907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0079C8"/>
        <bgColor indexed="27"/>
      </patternFill>
    </fill>
    <fill>
      <patternFill patternType="solid">
        <fgColor theme="0"/>
        <bgColor rgb="FF000000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79C8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medium">
        <color rgb="FF0079C8"/>
      </bottom>
      <diagonal/>
    </border>
    <border>
      <left/>
      <right style="thin">
        <color rgb="FF0079C8"/>
      </right>
      <top/>
      <bottom style="medium">
        <color rgb="FF0079C8"/>
      </bottom>
      <diagonal/>
    </border>
    <border>
      <left style="medium">
        <color rgb="FFDB3907"/>
      </left>
      <right style="medium">
        <color rgb="FFDB3907"/>
      </right>
      <top style="medium">
        <color rgb="FFDB3907"/>
      </top>
      <bottom style="medium">
        <color rgb="FFDB3907"/>
      </bottom>
      <diagonal/>
    </border>
    <border>
      <left style="medium">
        <color rgb="FFDB3907"/>
      </left>
      <right style="thin">
        <color indexed="64"/>
      </right>
      <top style="medium">
        <color rgb="FFDB3907"/>
      </top>
      <bottom style="medium">
        <color rgb="FFDB3907"/>
      </bottom>
      <diagonal/>
    </border>
    <border>
      <left style="thin">
        <color indexed="64"/>
      </left>
      <right style="thin">
        <color indexed="64"/>
      </right>
      <top style="medium">
        <color rgb="FFDB3907"/>
      </top>
      <bottom style="medium">
        <color rgb="FFDB3907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58595B"/>
      </left>
      <right style="thin">
        <color rgb="FF58595B"/>
      </right>
      <top style="thin">
        <color rgb="FF58595B"/>
      </top>
      <bottom style="thin">
        <color rgb="FF58595B"/>
      </bottom>
      <diagonal/>
    </border>
    <border>
      <left style="thin">
        <color rgb="FF58595B"/>
      </left>
      <right/>
      <top style="thin">
        <color rgb="FF58595B"/>
      </top>
      <bottom/>
      <diagonal/>
    </border>
    <border>
      <left/>
      <right/>
      <top style="thin">
        <color rgb="FF58595B"/>
      </top>
      <bottom/>
      <diagonal/>
    </border>
    <border>
      <left/>
      <right style="thin">
        <color rgb="FF58595B"/>
      </right>
      <top style="thin">
        <color rgb="FF58595B"/>
      </top>
      <bottom/>
      <diagonal/>
    </border>
    <border>
      <left style="thin">
        <color rgb="FF58595B"/>
      </left>
      <right/>
      <top/>
      <bottom/>
      <diagonal/>
    </border>
    <border>
      <left/>
      <right style="thin">
        <color rgb="FF58595B"/>
      </right>
      <top/>
      <bottom/>
      <diagonal/>
    </border>
    <border>
      <left style="thin">
        <color rgb="FF58595B"/>
      </left>
      <right/>
      <top/>
      <bottom style="thin">
        <color rgb="FF58595B"/>
      </bottom>
      <diagonal/>
    </border>
    <border>
      <left/>
      <right/>
      <top/>
      <bottom style="thin">
        <color rgb="FF58595B"/>
      </bottom>
      <diagonal/>
    </border>
    <border>
      <left/>
      <right style="thin">
        <color rgb="FF58595B"/>
      </right>
      <top/>
      <bottom style="thin">
        <color rgb="FF58595B"/>
      </bottom>
      <diagonal/>
    </border>
    <border>
      <left style="thin">
        <color rgb="FF58595B"/>
      </left>
      <right/>
      <top style="thin">
        <color rgb="FF58595B"/>
      </top>
      <bottom style="thin">
        <color rgb="FF58595B"/>
      </bottom>
      <diagonal/>
    </border>
    <border>
      <left/>
      <right/>
      <top style="thin">
        <color rgb="FF58595B"/>
      </top>
      <bottom style="thin">
        <color rgb="FF58595B"/>
      </bottom>
      <diagonal/>
    </border>
    <border>
      <left/>
      <right style="thin">
        <color rgb="FF58595B"/>
      </right>
      <top style="thin">
        <color rgb="FF58595B"/>
      </top>
      <bottom style="thin">
        <color rgb="FF58595B"/>
      </bottom>
      <diagonal/>
    </border>
    <border>
      <left style="thin">
        <color indexed="64"/>
      </left>
      <right/>
      <top style="medium">
        <color rgb="FFDB3907"/>
      </top>
      <bottom style="medium">
        <color rgb="FFDB3907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58595B"/>
      </bottom>
      <diagonal/>
    </border>
    <border>
      <left/>
      <right style="thin">
        <color indexed="64"/>
      </right>
      <top style="thin">
        <color rgb="FF58595B"/>
      </top>
      <bottom style="thin">
        <color rgb="FF58595B"/>
      </bottom>
      <diagonal/>
    </border>
    <border>
      <left style="medium">
        <color rgb="FF0079C8"/>
      </left>
      <right style="medium">
        <color rgb="FF0079C8"/>
      </right>
      <top style="medium">
        <color rgb="FF0079C8"/>
      </top>
      <bottom style="medium">
        <color rgb="FF0079C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B0F0"/>
      </bottom>
      <diagonal/>
    </border>
    <border>
      <left style="thin">
        <color rgb="FF58595B"/>
      </left>
      <right style="thin">
        <color rgb="FF58595B"/>
      </right>
      <top style="thin">
        <color rgb="FF58595B"/>
      </top>
      <bottom style="medium">
        <color rgb="FF00B0F0"/>
      </bottom>
      <diagonal/>
    </border>
    <border>
      <left style="thin">
        <color rgb="FF58595B"/>
      </left>
      <right/>
      <top style="thin">
        <color rgb="FF58595B"/>
      </top>
      <bottom style="medium">
        <color rgb="FF00B0F0"/>
      </bottom>
      <diagonal/>
    </border>
    <border>
      <left/>
      <right style="thin">
        <color rgb="FF58595B"/>
      </right>
      <top style="thin">
        <color rgb="FF58595B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rgb="FF00335B"/>
      </right>
      <top/>
      <bottom/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 style="thin">
        <color rgb="FF58595B"/>
      </left>
      <right style="thin">
        <color rgb="FF58595B"/>
      </right>
      <top/>
      <bottom style="thin">
        <color rgb="FF58595B"/>
      </bottom>
      <diagonal/>
    </border>
    <border>
      <left style="medium">
        <color rgb="FFDB3907"/>
      </left>
      <right/>
      <top style="medium">
        <color rgb="FFDB3907"/>
      </top>
      <bottom style="medium">
        <color rgb="FFDB3907"/>
      </bottom>
      <diagonal/>
    </border>
    <border>
      <left/>
      <right style="medium">
        <color rgb="FFDB3907"/>
      </right>
      <top style="medium">
        <color rgb="FFDB3907"/>
      </top>
      <bottom style="medium">
        <color rgb="FFDB3907"/>
      </bottom>
      <diagonal/>
    </border>
    <border>
      <left style="thin">
        <color rgb="FF58595B"/>
      </left>
      <right style="thin">
        <color rgb="FF58595B"/>
      </right>
      <top style="medium">
        <color rgb="FFDB3907"/>
      </top>
      <bottom style="medium">
        <color rgb="FFDB3907"/>
      </bottom>
      <diagonal/>
    </border>
    <border>
      <left style="thin">
        <color rgb="FF58595B"/>
      </left>
      <right style="medium">
        <color rgb="FFDB3907"/>
      </right>
      <top style="medium">
        <color rgb="FFDB3907"/>
      </top>
      <bottom style="medium">
        <color rgb="FFDB3907"/>
      </bottom>
      <diagonal/>
    </border>
    <border>
      <left style="medium">
        <color rgb="FFDB3907"/>
      </left>
      <right style="thin">
        <color rgb="FF58595B"/>
      </right>
      <top style="medium">
        <color rgb="FFDB3907"/>
      </top>
      <bottom style="medium">
        <color rgb="FFDB3907"/>
      </bottom>
      <diagonal/>
    </border>
    <border>
      <left/>
      <right/>
      <top style="medium">
        <color rgb="FFDB3907"/>
      </top>
      <bottom style="medium">
        <color rgb="FFDB3907"/>
      </bottom>
      <diagonal/>
    </border>
    <border>
      <left style="thin">
        <color rgb="FF00335B"/>
      </left>
      <right style="thin">
        <color rgb="FF00335B"/>
      </right>
      <top style="thin">
        <color rgb="FF00335B"/>
      </top>
      <bottom style="thin">
        <color rgb="FF00335B"/>
      </bottom>
      <diagonal/>
    </border>
    <border>
      <left/>
      <right/>
      <top style="thin">
        <color rgb="FF00335B"/>
      </top>
      <bottom/>
      <diagonal/>
    </border>
    <border>
      <left style="thin">
        <color rgb="FF00335B"/>
      </left>
      <right/>
      <top/>
      <bottom/>
      <diagonal/>
    </border>
    <border>
      <left style="thin">
        <color rgb="FF58595B"/>
      </left>
      <right/>
      <top style="medium">
        <color rgb="FFDB3907"/>
      </top>
      <bottom style="medium">
        <color rgb="FFDB3907"/>
      </bottom>
      <diagonal/>
    </border>
    <border>
      <left style="thin">
        <color rgb="FF0079C8"/>
      </left>
      <right style="thin">
        <color rgb="FF58595B"/>
      </right>
      <top/>
      <bottom/>
      <diagonal/>
    </border>
    <border>
      <left style="thin">
        <color rgb="FF0079C8"/>
      </left>
      <right style="thin">
        <color rgb="FF58595B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58">
    <xf numFmtId="0" fontId="0" fillId="0" borderId="0"/>
    <xf numFmtId="44" fontId="8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3" fontId="11" fillId="0" borderId="0" applyFont="0" applyFill="0" applyBorder="0" applyAlignment="0" applyProtection="0"/>
    <xf numFmtId="0" fontId="13" fillId="0" borderId="0">
      <alignment vertical="top"/>
    </xf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0" fontId="16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17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273">
    <xf numFmtId="0" fontId="0" fillId="0" borderId="0" xfId="0"/>
    <xf numFmtId="0" fontId="22" fillId="2" borderId="0" xfId="0" applyFont="1" applyFill="1"/>
    <xf numFmtId="0" fontId="22" fillId="2" borderId="0" xfId="0" applyFont="1" applyFill="1" applyAlignment="1" applyProtection="1">
      <alignment horizontal="right"/>
      <protection locked="0"/>
    </xf>
    <xf numFmtId="0" fontId="23" fillId="2" borderId="0" xfId="0" applyFont="1" applyFill="1" applyProtection="1">
      <protection locked="0"/>
    </xf>
    <xf numFmtId="0" fontId="22" fillId="0" borderId="0" xfId="0" applyFont="1"/>
    <xf numFmtId="0" fontId="22" fillId="0" borderId="0" xfId="0" applyFont="1" applyAlignment="1">
      <alignment horizontal="right"/>
    </xf>
    <xf numFmtId="0" fontId="10" fillId="0" borderId="0" xfId="0" applyFont="1"/>
    <xf numFmtId="0" fontId="26" fillId="0" borderId="0" xfId="0" applyFont="1"/>
    <xf numFmtId="0" fontId="22" fillId="0" borderId="10" xfId="0" applyFont="1" applyBorder="1"/>
    <xf numFmtId="0" fontId="10" fillId="4" borderId="12" xfId="0" applyFont="1" applyFill="1" applyBorder="1" applyAlignment="1" applyProtection="1">
      <alignment horizontal="center"/>
      <protection locked="0"/>
    </xf>
    <xf numFmtId="0" fontId="22" fillId="0" borderId="17" xfId="0" applyFont="1" applyBorder="1"/>
    <xf numFmtId="0" fontId="22" fillId="5" borderId="0" xfId="0" applyFont="1" applyFill="1"/>
    <xf numFmtId="0" fontId="10" fillId="5" borderId="0" xfId="0" applyFont="1" applyFill="1" applyAlignment="1" applyProtection="1">
      <alignment horizontal="center"/>
      <protection locked="0"/>
    </xf>
    <xf numFmtId="0" fontId="23" fillId="5" borderId="10" xfId="0" applyFont="1" applyFill="1" applyBorder="1" applyProtection="1">
      <protection locked="0"/>
    </xf>
    <xf numFmtId="0" fontId="22" fillId="5" borderId="10" xfId="0" applyFont="1" applyFill="1" applyBorder="1"/>
    <xf numFmtId="0" fontId="22" fillId="5" borderId="0" xfId="0" applyFont="1" applyFill="1" applyAlignment="1">
      <alignment vertical="center"/>
    </xf>
    <xf numFmtId="0" fontId="22" fillId="0" borderId="0" xfId="0" applyFont="1" applyProtection="1">
      <protection locked="0"/>
    </xf>
    <xf numFmtId="0" fontId="22" fillId="0" borderId="17" xfId="0" applyFont="1" applyBorder="1" applyProtection="1">
      <protection locked="0"/>
    </xf>
    <xf numFmtId="0" fontId="22" fillId="0" borderId="18" xfId="0" applyFont="1" applyBorder="1" applyProtection="1">
      <protection locked="0"/>
    </xf>
    <xf numFmtId="0" fontId="26" fillId="2" borderId="0" xfId="0" applyFont="1" applyFill="1" applyAlignment="1">
      <alignment horizontal="left" vertical="center"/>
    </xf>
    <xf numFmtId="0" fontId="28" fillId="2" borderId="25" xfId="0" applyFont="1" applyFill="1" applyBorder="1" applyAlignment="1" applyProtection="1">
      <alignment horizontal="center" vertical="center"/>
      <protection hidden="1"/>
    </xf>
    <xf numFmtId="0" fontId="28" fillId="2" borderId="0" xfId="0" applyFont="1" applyFill="1" applyAlignment="1" applyProtection="1">
      <alignment horizontal="center" vertical="center"/>
      <protection hidden="1"/>
    </xf>
    <xf numFmtId="0" fontId="28" fillId="5" borderId="0" xfId="0" applyFont="1" applyFill="1" applyAlignment="1" applyProtection="1">
      <alignment horizontal="center" vertical="center"/>
      <protection hidden="1"/>
    </xf>
    <xf numFmtId="0" fontId="26" fillId="5" borderId="0" xfId="0" applyFont="1" applyFill="1" applyAlignment="1" applyProtection="1">
      <alignment horizontal="center" vertical="center"/>
      <protection hidden="1"/>
    </xf>
    <xf numFmtId="0" fontId="26" fillId="2" borderId="43" xfId="0" applyFont="1" applyFill="1" applyBorder="1" applyAlignment="1">
      <alignment horizontal="left" vertical="center"/>
    </xf>
    <xf numFmtId="0" fontId="28" fillId="5" borderId="0" xfId="0" applyFont="1" applyFill="1" applyAlignment="1" applyProtection="1">
      <alignment vertical="center"/>
      <protection hidden="1"/>
    </xf>
    <xf numFmtId="0" fontId="26" fillId="5" borderId="0" xfId="0" applyFont="1" applyFill="1" applyAlignment="1">
      <alignment vertical="center"/>
    </xf>
    <xf numFmtId="0" fontId="28" fillId="5" borderId="0" xfId="0" applyFont="1" applyFill="1" applyAlignment="1">
      <alignment vertical="center"/>
    </xf>
    <xf numFmtId="0" fontId="26" fillId="2" borderId="50" xfId="0" applyFont="1" applyFill="1" applyBorder="1" applyAlignment="1">
      <alignment horizontal="left" vertical="center"/>
    </xf>
    <xf numFmtId="0" fontId="23" fillId="11" borderId="0" xfId="0" applyFont="1" applyFill="1" applyAlignment="1" applyProtection="1">
      <alignment horizontal="left" vertical="center"/>
      <protection hidden="1"/>
    </xf>
    <xf numFmtId="0" fontId="23" fillId="11" borderId="0" xfId="0" applyFont="1" applyFill="1" applyAlignment="1" applyProtection="1">
      <alignment horizontal="center" vertical="center"/>
      <protection hidden="1"/>
    </xf>
    <xf numFmtId="43" fontId="32" fillId="5" borderId="25" xfId="357" applyFont="1" applyFill="1" applyBorder="1" applyAlignment="1" applyProtection="1">
      <alignment vertical="center"/>
      <protection hidden="1"/>
    </xf>
    <xf numFmtId="0" fontId="26" fillId="2" borderId="0" xfId="0" applyFont="1" applyFill="1" applyAlignment="1">
      <alignment vertical="center"/>
    </xf>
    <xf numFmtId="0" fontId="26" fillId="5" borderId="0" xfId="0" applyFont="1" applyFill="1" applyAlignment="1" applyProtection="1">
      <alignment vertical="center"/>
      <protection hidden="1"/>
    </xf>
    <xf numFmtId="0" fontId="26" fillId="5" borderId="0" xfId="0" applyFont="1" applyFill="1" applyAlignment="1" applyProtection="1">
      <alignment vertical="center"/>
      <protection locked="0"/>
    </xf>
    <xf numFmtId="0" fontId="26" fillId="2" borderId="43" xfId="0" applyFont="1" applyFill="1" applyBorder="1" applyAlignment="1">
      <alignment vertical="center"/>
    </xf>
    <xf numFmtId="0" fontId="28" fillId="5" borderId="0" xfId="0" applyFont="1" applyFill="1" applyAlignment="1">
      <alignment horizontal="center" vertical="center"/>
    </xf>
    <xf numFmtId="0" fontId="22" fillId="5" borderId="0" xfId="0" applyFont="1" applyFill="1" applyAlignment="1">
      <alignment horizontal="right" vertical="center"/>
    </xf>
    <xf numFmtId="44" fontId="32" fillId="5" borderId="0" xfId="0" applyNumberFormat="1" applyFont="1" applyFill="1" applyAlignment="1" applyProtection="1">
      <alignment vertical="center"/>
      <protection hidden="1"/>
    </xf>
    <xf numFmtId="44" fontId="32" fillId="5" borderId="0" xfId="0" applyNumberFormat="1" applyFont="1" applyFill="1" applyAlignment="1" applyProtection="1">
      <alignment horizontal="left" vertical="center"/>
      <protection hidden="1"/>
    </xf>
    <xf numFmtId="0" fontId="26" fillId="2" borderId="0" xfId="0" applyFont="1" applyFill="1" applyAlignment="1" applyProtection="1">
      <alignment vertical="center"/>
      <protection hidden="1"/>
    </xf>
    <xf numFmtId="44" fontId="26" fillId="5" borderId="0" xfId="1" applyFont="1" applyFill="1" applyBorder="1" applyAlignment="1" applyProtection="1">
      <alignment vertical="center"/>
      <protection hidden="1"/>
    </xf>
    <xf numFmtId="44" fontId="29" fillId="5" borderId="0" xfId="0" applyNumberFormat="1" applyFont="1" applyFill="1" applyAlignment="1" applyProtection="1">
      <alignment vertical="center"/>
      <protection hidden="1"/>
    </xf>
    <xf numFmtId="44" fontId="30" fillId="5" borderId="0" xfId="0" applyNumberFormat="1" applyFont="1" applyFill="1" applyAlignment="1" applyProtection="1">
      <alignment vertical="center"/>
      <protection hidden="1"/>
    </xf>
    <xf numFmtId="0" fontId="28" fillId="2" borderId="50" xfId="0" applyFont="1" applyFill="1" applyBorder="1" applyAlignment="1" applyProtection="1">
      <alignment vertical="center"/>
      <protection hidden="1"/>
    </xf>
    <xf numFmtId="0" fontId="28" fillId="2" borderId="43" xfId="0" applyFont="1" applyFill="1" applyBorder="1" applyAlignment="1" applyProtection="1">
      <alignment horizontal="center" vertical="center"/>
      <protection hidden="1"/>
    </xf>
    <xf numFmtId="0" fontId="26" fillId="2" borderId="50" xfId="0" applyFont="1" applyFill="1" applyBorder="1" applyAlignment="1">
      <alignment vertical="center"/>
    </xf>
    <xf numFmtId="0" fontId="26" fillId="5" borderId="49" xfId="0" applyFont="1" applyFill="1" applyBorder="1" applyAlignment="1">
      <alignment vertical="center"/>
    </xf>
    <xf numFmtId="0" fontId="26" fillId="5" borderId="49" xfId="0" applyFont="1" applyFill="1" applyBorder="1" applyAlignment="1" applyProtection="1">
      <alignment vertical="center"/>
      <protection hidden="1"/>
    </xf>
    <xf numFmtId="0" fontId="28" fillId="5" borderId="49" xfId="0" applyFont="1" applyFill="1" applyBorder="1" applyAlignment="1" applyProtection="1">
      <alignment horizontal="center" vertical="center"/>
      <protection hidden="1"/>
    </xf>
    <xf numFmtId="0" fontId="26" fillId="5" borderId="49" xfId="0" applyFont="1" applyFill="1" applyBorder="1" applyAlignment="1" applyProtection="1">
      <alignment vertical="center"/>
      <protection locked="0"/>
    </xf>
    <xf numFmtId="44" fontId="26" fillId="5" borderId="49" xfId="1" applyFont="1" applyFill="1" applyBorder="1" applyAlignment="1" applyProtection="1">
      <alignment vertical="center"/>
      <protection hidden="1"/>
    </xf>
    <xf numFmtId="0" fontId="28" fillId="5" borderId="49" xfId="0" applyFont="1" applyFill="1" applyBorder="1" applyAlignment="1" applyProtection="1">
      <alignment vertical="center"/>
      <protection hidden="1"/>
    </xf>
    <xf numFmtId="44" fontId="29" fillId="5" borderId="49" xfId="0" applyNumberFormat="1" applyFont="1" applyFill="1" applyBorder="1" applyAlignment="1" applyProtection="1">
      <alignment vertical="center"/>
      <protection hidden="1"/>
    </xf>
    <xf numFmtId="44" fontId="30" fillId="5" borderId="49" xfId="0" applyNumberFormat="1" applyFont="1" applyFill="1" applyBorder="1" applyAlignment="1" applyProtection="1">
      <alignment vertical="center"/>
      <protection hidden="1"/>
    </xf>
    <xf numFmtId="0" fontId="37" fillId="11" borderId="0" xfId="0" applyFont="1" applyFill="1" applyAlignment="1" applyProtection="1">
      <alignment horizontal="center" vertical="center"/>
      <protection hidden="1"/>
    </xf>
    <xf numFmtId="0" fontId="22" fillId="5" borderId="0" xfId="0" applyFont="1" applyFill="1" applyAlignment="1" applyProtection="1">
      <alignment vertical="center"/>
      <protection hidden="1"/>
    </xf>
    <xf numFmtId="0" fontId="22" fillId="5" borderId="0" xfId="0" applyFont="1" applyFill="1" applyAlignment="1" applyProtection="1">
      <alignment horizontal="right" vertical="center"/>
      <protection hidden="1"/>
    </xf>
    <xf numFmtId="44" fontId="22" fillId="5" borderId="0" xfId="1" applyFont="1" applyFill="1" applyBorder="1" applyAlignment="1" applyProtection="1">
      <alignment vertical="center"/>
      <protection hidden="1"/>
    </xf>
    <xf numFmtId="44" fontId="38" fillId="8" borderId="0" xfId="0" applyNumberFormat="1" applyFont="1" applyFill="1" applyAlignment="1" applyProtection="1">
      <alignment vertical="center"/>
      <protection hidden="1"/>
    </xf>
    <xf numFmtId="43" fontId="32" fillId="2" borderId="54" xfId="357" applyFont="1" applyFill="1" applyBorder="1" applyAlignment="1" applyProtection="1">
      <alignment vertical="center"/>
      <protection hidden="1"/>
    </xf>
    <xf numFmtId="43" fontId="32" fillId="2" borderId="55" xfId="357" applyFont="1" applyFill="1" applyBorder="1" applyAlignment="1" applyProtection="1">
      <alignment vertical="center"/>
      <protection hidden="1"/>
    </xf>
    <xf numFmtId="43" fontId="32" fillId="5" borderId="44" xfId="357" applyFont="1" applyFill="1" applyBorder="1" applyAlignment="1" applyProtection="1">
      <alignment vertical="center"/>
      <protection hidden="1"/>
    </xf>
    <xf numFmtId="44" fontId="38" fillId="6" borderId="0" xfId="0" applyNumberFormat="1" applyFont="1" applyFill="1" applyAlignment="1" applyProtection="1">
      <alignment vertical="center"/>
      <protection hidden="1"/>
    </xf>
    <xf numFmtId="44" fontId="33" fillId="5" borderId="0" xfId="0" applyNumberFormat="1" applyFont="1" applyFill="1" applyAlignment="1" applyProtection="1">
      <alignment vertical="center"/>
      <protection hidden="1"/>
    </xf>
    <xf numFmtId="44" fontId="38" fillId="12" borderId="47" xfId="0" applyNumberFormat="1" applyFont="1" applyFill="1" applyBorder="1" applyAlignment="1" applyProtection="1">
      <alignment vertical="center"/>
      <protection hidden="1"/>
    </xf>
    <xf numFmtId="44" fontId="38" fillId="6" borderId="47" xfId="0" applyNumberFormat="1" applyFont="1" applyFill="1" applyBorder="1" applyAlignment="1" applyProtection="1">
      <alignment vertical="center"/>
      <protection hidden="1"/>
    </xf>
    <xf numFmtId="44" fontId="38" fillId="6" borderId="48" xfId="0" applyNumberFormat="1" applyFont="1" applyFill="1" applyBorder="1" applyAlignment="1" applyProtection="1">
      <alignment vertical="center"/>
      <protection hidden="1"/>
    </xf>
    <xf numFmtId="0" fontId="10" fillId="5" borderId="0" xfId="0" applyFont="1" applyFill="1" applyAlignment="1" applyProtection="1">
      <alignment vertical="center"/>
      <protection hidden="1"/>
    </xf>
    <xf numFmtId="0" fontId="10" fillId="5" borderId="0" xfId="0" applyFont="1" applyFill="1" applyAlignment="1" applyProtection="1">
      <alignment horizontal="center" vertical="center"/>
      <protection hidden="1"/>
    </xf>
    <xf numFmtId="44" fontId="22" fillId="2" borderId="58" xfId="1" applyFont="1" applyFill="1" applyBorder="1" applyAlignment="1" applyProtection="1">
      <alignment vertical="center"/>
      <protection hidden="1"/>
    </xf>
    <xf numFmtId="0" fontId="26" fillId="2" borderId="17" xfId="0" applyFont="1" applyFill="1" applyBorder="1" applyAlignment="1">
      <alignment horizontal="left" vertical="center"/>
    </xf>
    <xf numFmtId="0" fontId="22" fillId="2" borderId="0" xfId="0" applyFont="1" applyFill="1" applyAlignment="1" applyProtection="1">
      <alignment vertical="center"/>
      <protection hidden="1"/>
    </xf>
    <xf numFmtId="0" fontId="22" fillId="5" borderId="0" xfId="0" applyFont="1" applyFill="1" applyAlignment="1" applyProtection="1">
      <alignment vertical="center"/>
      <protection locked="0"/>
    </xf>
    <xf numFmtId="0" fontId="10" fillId="2" borderId="25" xfId="0" applyFont="1" applyFill="1" applyBorder="1" applyAlignment="1" applyProtection="1">
      <alignment horizontal="center" vertical="center"/>
      <protection hidden="1"/>
    </xf>
    <xf numFmtId="166" fontId="40" fillId="5" borderId="25" xfId="1" applyNumberFormat="1" applyFont="1" applyFill="1" applyBorder="1" applyAlignment="1" applyProtection="1">
      <alignment vertical="center"/>
      <protection hidden="1"/>
    </xf>
    <xf numFmtId="0" fontId="39" fillId="2" borderId="59" xfId="0" applyFont="1" applyFill="1" applyBorder="1" applyAlignment="1" applyProtection="1">
      <alignment horizontal="left" vertical="center" wrapText="1" indent="2"/>
      <protection hidden="1"/>
    </xf>
    <xf numFmtId="0" fontId="39" fillId="2" borderId="0" xfId="0" applyFont="1" applyFill="1" applyAlignment="1" applyProtection="1">
      <alignment horizontal="left" vertical="center" wrapText="1" indent="2"/>
      <protection hidden="1"/>
    </xf>
    <xf numFmtId="43" fontId="32" fillId="2" borderId="61" xfId="357" applyFont="1" applyFill="1" applyBorder="1" applyAlignment="1" applyProtection="1">
      <alignment vertical="center"/>
      <protection hidden="1"/>
    </xf>
    <xf numFmtId="43" fontId="8" fillId="0" borderId="5" xfId="357" applyFont="1" applyBorder="1" applyAlignment="1"/>
    <xf numFmtId="164" fontId="8" fillId="0" borderId="0" xfId="357" applyNumberFormat="1" applyFont="1" applyFill="1" applyBorder="1" applyAlignment="1"/>
    <xf numFmtId="164" fontId="8" fillId="0" borderId="29" xfId="357" applyNumberFormat="1" applyFont="1" applyFill="1" applyBorder="1" applyAlignment="1"/>
    <xf numFmtId="164" fontId="8" fillId="0" borderId="31" xfId="357" applyNumberFormat="1" applyFont="1" applyFill="1" applyBorder="1" applyAlignment="1"/>
    <xf numFmtId="164" fontId="8" fillId="0" borderId="29" xfId="357" quotePrefix="1" applyNumberFormat="1" applyFont="1" applyFill="1" applyBorder="1" applyAlignment="1"/>
    <xf numFmtId="164" fontId="8" fillId="0" borderId="0" xfId="357" applyNumberFormat="1" applyFill="1" applyBorder="1" applyAlignment="1"/>
    <xf numFmtId="43" fontId="8" fillId="0" borderId="0" xfId="357" applyFont="1" applyFill="1" applyBorder="1" applyAlignment="1"/>
    <xf numFmtId="43" fontId="8" fillId="0" borderId="0" xfId="357" applyFont="1" applyFill="1" applyBorder="1" applyAlignment="1">
      <alignment horizontal="right"/>
    </xf>
    <xf numFmtId="43" fontId="8" fillId="0" borderId="0" xfId="357" applyFont="1" applyAlignment="1"/>
    <xf numFmtId="43" fontId="8" fillId="0" borderId="30" xfId="357" applyFont="1" applyBorder="1" applyAlignment="1"/>
    <xf numFmtId="43" fontId="8" fillId="2" borderId="0" xfId="357" applyFont="1" applyFill="1" applyBorder="1" applyAlignment="1"/>
    <xf numFmtId="43" fontId="8" fillId="0" borderId="39" xfId="357" applyFont="1" applyBorder="1" applyAlignment="1"/>
    <xf numFmtId="43" fontId="8" fillId="3" borderId="6" xfId="357" applyFont="1" applyFill="1" applyBorder="1" applyAlignment="1"/>
    <xf numFmtId="43" fontId="8" fillId="0" borderId="62" xfId="357" applyFont="1" applyBorder="1" applyAlignment="1">
      <alignment horizontal="center"/>
    </xf>
    <xf numFmtId="43" fontId="8" fillId="0" borderId="0" xfId="357" applyFont="1" applyFill="1" applyBorder="1" applyAlignment="1">
      <alignment horizontal="center"/>
    </xf>
    <xf numFmtId="43" fontId="8" fillId="2" borderId="0" xfId="357" applyFont="1" applyFill="1" applyAlignment="1">
      <alignment horizontal="center"/>
    </xf>
    <xf numFmtId="43" fontId="8" fillId="0" borderId="40" xfId="357" applyFont="1" applyBorder="1" applyAlignment="1"/>
    <xf numFmtId="43" fontId="24" fillId="3" borderId="63" xfId="357" applyFont="1" applyFill="1" applyBorder="1" applyAlignment="1"/>
    <xf numFmtId="43" fontId="24" fillId="0" borderId="0" xfId="357" applyFont="1" applyFill="1" applyBorder="1" applyAlignment="1"/>
    <xf numFmtId="43" fontId="12" fillId="2" borderId="0" xfId="357" applyFont="1" applyFill="1" applyBorder="1" applyAlignment="1">
      <alignment horizontal="right"/>
    </xf>
    <xf numFmtId="43" fontId="24" fillId="3" borderId="56" xfId="357" applyFont="1" applyFill="1" applyBorder="1" applyAlignment="1"/>
    <xf numFmtId="43" fontId="8" fillId="2" borderId="0" xfId="357" applyFont="1" applyFill="1" applyBorder="1" applyAlignment="1">
      <alignment horizontal="left"/>
    </xf>
    <xf numFmtId="43" fontId="8" fillId="2" borderId="0" xfId="357" applyFont="1" applyFill="1" applyAlignment="1"/>
    <xf numFmtId="43" fontId="12" fillId="2" borderId="0" xfId="357" applyFont="1" applyFill="1" applyBorder="1" applyAlignment="1" applyProtection="1">
      <alignment horizontal="right"/>
    </xf>
    <xf numFmtId="43" fontId="34" fillId="0" borderId="0" xfId="357" applyFont="1" applyFill="1" applyBorder="1" applyAlignment="1"/>
    <xf numFmtId="43" fontId="8" fillId="0" borderId="0" xfId="357" quotePrefix="1" applyFont="1" applyFill="1" applyBorder="1" applyAlignment="1"/>
    <xf numFmtId="43" fontId="14" fillId="0" borderId="0" xfId="357" applyFont="1" applyFill="1" applyBorder="1" applyAlignment="1">
      <alignment horizontal="right"/>
    </xf>
    <xf numFmtId="43" fontId="14" fillId="2" borderId="0" xfId="357" applyFont="1" applyFill="1" applyBorder="1" applyAlignment="1"/>
    <xf numFmtId="43" fontId="0" fillId="0" borderId="0" xfId="357" applyFont="1" applyBorder="1" applyAlignment="1"/>
    <xf numFmtId="43" fontId="8" fillId="0" borderId="0" xfId="357" applyFont="1" applyBorder="1" applyAlignment="1"/>
    <xf numFmtId="43" fontId="0" fillId="2" borderId="0" xfId="357" applyFont="1" applyFill="1" applyBorder="1" applyAlignment="1"/>
    <xf numFmtId="43" fontId="8" fillId="0" borderId="32" xfId="357" quotePrefix="1" applyFont="1" applyFill="1" applyBorder="1" applyAlignment="1"/>
    <xf numFmtId="43" fontId="8" fillId="0" borderId="32" xfId="357" applyFont="1" applyBorder="1" applyAlignment="1"/>
    <xf numFmtId="43" fontId="15" fillId="0" borderId="0" xfId="357" applyFont="1" applyBorder="1" applyAlignment="1"/>
    <xf numFmtId="43" fontId="0" fillId="0" borderId="0" xfId="357" applyFont="1" applyFill="1" applyBorder="1" applyAlignment="1">
      <alignment horizontal="right"/>
    </xf>
    <xf numFmtId="43" fontId="8" fillId="0" borderId="0" xfId="357" applyFill="1" applyBorder="1" applyAlignment="1"/>
    <xf numFmtId="43" fontId="8" fillId="0" borderId="0" xfId="357" applyFill="1" applyBorder="1" applyAlignment="1">
      <alignment horizontal="right"/>
    </xf>
    <xf numFmtId="43" fontId="8" fillId="0" borderId="0" xfId="357" quotePrefix="1" applyFill="1" applyBorder="1" applyAlignment="1"/>
    <xf numFmtId="164" fontId="8" fillId="2" borderId="0" xfId="357" applyNumberFormat="1" applyFont="1" applyFill="1" applyBorder="1" applyAlignment="1"/>
    <xf numFmtId="164" fontId="12" fillId="0" borderId="35" xfId="357" applyNumberFormat="1" applyFont="1" applyFill="1" applyBorder="1" applyAlignment="1">
      <alignment horizontal="right"/>
    </xf>
    <xf numFmtId="164" fontId="12" fillId="0" borderId="36" xfId="357" applyNumberFormat="1" applyFont="1" applyBorder="1" applyAlignment="1"/>
    <xf numFmtId="164" fontId="12" fillId="0" borderId="27" xfId="357" applyNumberFormat="1" applyFont="1" applyFill="1" applyBorder="1" applyAlignment="1">
      <alignment horizontal="right"/>
    </xf>
    <xf numFmtId="164" fontId="12" fillId="0" borderId="28" xfId="357" applyNumberFormat="1" applyFont="1" applyBorder="1" applyAlignment="1"/>
    <xf numFmtId="164" fontId="32" fillId="5" borderId="51" xfId="357" applyNumberFormat="1" applyFont="1" applyFill="1" applyBorder="1" applyAlignment="1" applyProtection="1">
      <alignment vertical="center"/>
      <protection hidden="1"/>
    </xf>
    <xf numFmtId="166" fontId="40" fillId="9" borderId="25" xfId="0" applyNumberFormat="1" applyFont="1" applyFill="1" applyBorder="1" applyAlignment="1" applyProtection="1">
      <alignment vertical="center"/>
      <protection hidden="1"/>
    </xf>
    <xf numFmtId="166" fontId="40" fillId="9" borderId="36" xfId="0" applyNumberFormat="1" applyFont="1" applyFill="1" applyBorder="1" applyAlignment="1" applyProtection="1">
      <alignment vertical="center"/>
      <protection hidden="1"/>
    </xf>
    <xf numFmtId="166" fontId="40" fillId="9" borderId="51" xfId="0" applyNumberFormat="1" applyFont="1" applyFill="1" applyBorder="1" applyAlignment="1" applyProtection="1">
      <alignment vertical="center"/>
      <protection hidden="1"/>
    </xf>
    <xf numFmtId="166" fontId="40" fillId="9" borderId="33" xfId="0" applyNumberFormat="1" applyFont="1" applyFill="1" applyBorder="1" applyAlignment="1" applyProtection="1">
      <alignment vertical="center"/>
      <protection hidden="1"/>
    </xf>
    <xf numFmtId="0" fontId="22" fillId="5" borderId="0" xfId="0" applyFont="1" applyFill="1" applyAlignment="1" applyProtection="1">
      <alignment horizontal="left" vertical="center" wrapText="1" indent="2"/>
      <protection locked="0"/>
    </xf>
    <xf numFmtId="0" fontId="39" fillId="5" borderId="0" xfId="0" applyFont="1" applyFill="1" applyAlignment="1" applyProtection="1">
      <alignment horizontal="left" vertical="center" wrapText="1" indent="2"/>
      <protection hidden="1"/>
    </xf>
    <xf numFmtId="0" fontId="39" fillId="2" borderId="33" xfId="0" applyFont="1" applyFill="1" applyBorder="1" applyAlignment="1" applyProtection="1">
      <alignment horizontal="left" vertical="center" wrapText="1" indent="2"/>
      <protection hidden="1"/>
    </xf>
    <xf numFmtId="165" fontId="40" fillId="2" borderId="58" xfId="0" applyNumberFormat="1" applyFont="1" applyFill="1" applyBorder="1" applyAlignment="1" applyProtection="1">
      <alignment vertical="center"/>
      <protection hidden="1"/>
    </xf>
    <xf numFmtId="44" fontId="40" fillId="2" borderId="25" xfId="0" applyNumberFormat="1" applyFont="1" applyFill="1" applyBorder="1" applyAlignment="1" applyProtection="1">
      <alignment vertical="center"/>
      <protection hidden="1"/>
    </xf>
    <xf numFmtId="44" fontId="41" fillId="5" borderId="25" xfId="0" applyNumberFormat="1" applyFont="1" applyFill="1" applyBorder="1" applyAlignment="1" applyProtection="1">
      <alignment horizontal="center" vertical="center"/>
      <protection hidden="1"/>
    </xf>
    <xf numFmtId="0" fontId="26" fillId="2" borderId="64" xfId="0" applyFont="1" applyFill="1" applyBorder="1" applyAlignment="1">
      <alignment vertical="center"/>
    </xf>
    <xf numFmtId="0" fontId="26" fillId="2" borderId="38" xfId="0" applyFont="1" applyFill="1" applyBorder="1" applyAlignment="1">
      <alignment vertical="center"/>
    </xf>
    <xf numFmtId="0" fontId="26" fillId="2" borderId="65" xfId="0" applyFont="1" applyFill="1" applyBorder="1" applyAlignment="1">
      <alignment vertical="center"/>
    </xf>
    <xf numFmtId="0" fontId="26" fillId="2" borderId="1" xfId="0" applyFont="1" applyFill="1" applyBorder="1" applyAlignment="1">
      <alignment vertical="center"/>
    </xf>
    <xf numFmtId="0" fontId="26" fillId="2" borderId="2" xfId="0" applyFont="1" applyFill="1" applyBorder="1" applyAlignment="1">
      <alignment vertical="center"/>
    </xf>
    <xf numFmtId="0" fontId="26" fillId="2" borderId="1" xfId="0" applyFont="1" applyFill="1" applyBorder="1" applyAlignment="1" applyProtection="1">
      <alignment vertical="center"/>
      <protection locked="0"/>
    </xf>
    <xf numFmtId="0" fontId="26" fillId="2" borderId="0" xfId="0" applyFont="1" applyFill="1" applyAlignment="1" applyProtection="1">
      <alignment vertical="center"/>
      <protection locked="0"/>
    </xf>
    <xf numFmtId="0" fontId="26" fillId="2" borderId="0" xfId="0" applyFont="1" applyFill="1" applyAlignment="1">
      <alignment horizontal="right" vertical="center"/>
    </xf>
    <xf numFmtId="0" fontId="26" fillId="2" borderId="2" xfId="0" applyFont="1" applyFill="1" applyBorder="1" applyAlignment="1" applyProtection="1">
      <alignment vertical="center"/>
      <protection locked="0"/>
    </xf>
    <xf numFmtId="0" fontId="28" fillId="2" borderId="1" xfId="0" applyFont="1" applyFill="1" applyBorder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28" fillId="2" borderId="2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vertical="center"/>
    </xf>
    <xf numFmtId="0" fontId="28" fillId="2" borderId="0" xfId="0" applyFont="1" applyFill="1" applyAlignment="1">
      <alignment vertical="center"/>
    </xf>
    <xf numFmtId="0" fontId="28" fillId="2" borderId="2" xfId="0" applyFont="1" applyFill="1" applyBorder="1" applyAlignment="1">
      <alignment vertical="center"/>
    </xf>
    <xf numFmtId="0" fontId="28" fillId="2" borderId="3" xfId="0" applyFont="1" applyFill="1" applyBorder="1" applyAlignment="1">
      <alignment vertical="center"/>
    </xf>
    <xf numFmtId="0" fontId="26" fillId="2" borderId="4" xfId="0" applyFont="1" applyFill="1" applyBorder="1" applyAlignment="1">
      <alignment vertical="center"/>
    </xf>
    <xf numFmtId="0" fontId="26" fillId="2" borderId="5" xfId="0" applyFont="1" applyFill="1" applyBorder="1" applyAlignment="1">
      <alignment vertical="center"/>
    </xf>
    <xf numFmtId="0" fontId="22" fillId="2" borderId="0" xfId="0" applyFont="1" applyFill="1" applyAlignment="1">
      <alignment vertical="center"/>
    </xf>
    <xf numFmtId="0" fontId="22" fillId="7" borderId="0" xfId="0" applyFont="1" applyFill="1"/>
    <xf numFmtId="0" fontId="22" fillId="2" borderId="9" xfId="0" applyFont="1" applyFill="1" applyBorder="1"/>
    <xf numFmtId="0" fontId="22" fillId="2" borderId="8" xfId="0" applyFont="1" applyFill="1" applyBorder="1" applyProtection="1">
      <protection locked="0"/>
    </xf>
    <xf numFmtId="0" fontId="22" fillId="2" borderId="22" xfId="0" applyFont="1" applyFill="1" applyBorder="1" applyProtection="1">
      <protection locked="0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Alignment="1" applyProtection="1">
      <alignment horizontal="center" vertical="center"/>
      <protection locked="0"/>
    </xf>
    <xf numFmtId="0" fontId="22" fillId="2" borderId="2" xfId="0" applyFont="1" applyFill="1" applyBorder="1" applyAlignment="1" applyProtection="1">
      <alignment horizontal="center" vertical="center"/>
      <protection locked="0"/>
    </xf>
    <xf numFmtId="0" fontId="22" fillId="2" borderId="23" xfId="0" applyFont="1" applyFill="1" applyBorder="1" applyProtection="1">
      <protection locked="0"/>
    </xf>
    <xf numFmtId="1" fontId="22" fillId="2" borderId="1" xfId="0" applyNumberFormat="1" applyFont="1" applyFill="1" applyBorder="1" applyAlignment="1" applyProtection="1">
      <alignment horizontal="center" vertical="center"/>
      <protection locked="0"/>
    </xf>
    <xf numFmtId="164" fontId="22" fillId="2" borderId="0" xfId="357" applyNumberFormat="1" applyFont="1" applyFill="1" applyBorder="1" applyAlignment="1" applyProtection="1">
      <alignment horizontal="left"/>
      <protection locked="0"/>
    </xf>
    <xf numFmtId="43" fontId="22" fillId="2" borderId="2" xfId="0" applyNumberFormat="1" applyFont="1" applyFill="1" applyBorder="1" applyProtection="1">
      <protection locked="0"/>
    </xf>
    <xf numFmtId="1" fontId="22" fillId="2" borderId="3" xfId="0" applyNumberFormat="1" applyFont="1" applyFill="1" applyBorder="1" applyAlignment="1" applyProtection="1">
      <alignment horizontal="center" vertical="center"/>
      <protection locked="0"/>
    </xf>
    <xf numFmtId="164" fontId="22" fillId="2" borderId="4" xfId="357" applyNumberFormat="1" applyFont="1" applyFill="1" applyBorder="1" applyAlignment="1" applyProtection="1">
      <alignment horizontal="left"/>
      <protection locked="0"/>
    </xf>
    <xf numFmtId="43" fontId="22" fillId="2" borderId="5" xfId="0" applyNumberFormat="1" applyFont="1" applyFill="1" applyBorder="1" applyProtection="1">
      <protection locked="0"/>
    </xf>
    <xf numFmtId="0" fontId="10" fillId="2" borderId="16" xfId="0" applyFont="1" applyFill="1" applyBorder="1"/>
    <xf numFmtId="0" fontId="10" fillId="2" borderId="24" xfId="0" applyFont="1" applyFill="1" applyBorder="1" applyAlignment="1" applyProtection="1">
      <alignment horizontal="center"/>
      <protection locked="0"/>
    </xf>
    <xf numFmtId="0" fontId="10" fillId="2" borderId="0" xfId="0" applyFont="1" applyFill="1" applyAlignment="1">
      <alignment horizontal="center"/>
    </xf>
    <xf numFmtId="0" fontId="22" fillId="2" borderId="38" xfId="0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22" fillId="2" borderId="41" xfId="0" applyFont="1" applyFill="1" applyBorder="1" applyAlignment="1" applyProtection="1">
      <alignment horizontal="center"/>
      <protection locked="0"/>
    </xf>
    <xf numFmtId="164" fontId="22" fillId="2" borderId="41" xfId="357" applyNumberFormat="1" applyFont="1" applyFill="1" applyBorder="1" applyAlignment="1" applyProtection="1">
      <alignment horizontal="center"/>
      <protection locked="0"/>
    </xf>
    <xf numFmtId="164" fontId="22" fillId="2" borderId="42" xfId="357" applyNumberFormat="1" applyFont="1" applyFill="1" applyBorder="1" applyAlignment="1" applyProtection="1">
      <alignment horizontal="center"/>
      <protection locked="0"/>
    </xf>
    <xf numFmtId="164" fontId="22" fillId="2" borderId="0" xfId="357" applyNumberFormat="1" applyFont="1" applyFill="1" applyBorder="1" applyAlignment="1" applyProtection="1">
      <alignment horizontal="center"/>
      <protection locked="0"/>
    </xf>
    <xf numFmtId="0" fontId="10" fillId="2" borderId="0" xfId="0" applyFont="1" applyFill="1"/>
    <xf numFmtId="0" fontId="22" fillId="2" borderId="19" xfId="0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Protection="1">
      <protection locked="0"/>
    </xf>
    <xf numFmtId="0" fontId="10" fillId="2" borderId="0" xfId="0" applyFont="1" applyFill="1" applyAlignment="1">
      <alignment vertical="center" wrapText="1"/>
    </xf>
    <xf numFmtId="43" fontId="22" fillId="2" borderId="20" xfId="357" applyFont="1" applyFill="1" applyBorder="1" applyAlignment="1" applyProtection="1">
      <alignment horizontal="center"/>
      <protection locked="0"/>
    </xf>
    <xf numFmtId="43" fontId="22" fillId="2" borderId="19" xfId="357" applyFont="1" applyFill="1" applyBorder="1" applyAlignment="1" applyProtection="1">
      <alignment horizontal="center"/>
      <protection locked="0"/>
    </xf>
    <xf numFmtId="43" fontId="22" fillId="2" borderId="0" xfId="357" applyFont="1" applyFill="1" applyBorder="1" applyAlignment="1" applyProtection="1">
      <alignment horizontal="center"/>
      <protection locked="0"/>
    </xf>
    <xf numFmtId="43" fontId="22" fillId="2" borderId="21" xfId="357" applyFont="1" applyFill="1" applyBorder="1" applyAlignment="1" applyProtection="1">
      <alignment horizontal="center"/>
      <protection locked="0"/>
    </xf>
    <xf numFmtId="43" fontId="22" fillId="2" borderId="37" xfId="357" applyFont="1" applyFill="1" applyBorder="1" applyAlignment="1" applyProtection="1">
      <alignment horizontal="center"/>
      <protection locked="0"/>
    </xf>
    <xf numFmtId="0" fontId="38" fillId="7" borderId="0" xfId="0" applyFont="1" applyFill="1" applyAlignment="1" applyProtection="1">
      <alignment horizontal="center" vertical="center"/>
      <protection hidden="1"/>
    </xf>
    <xf numFmtId="43" fontId="34" fillId="7" borderId="0" xfId="357" applyFont="1" applyFill="1" applyBorder="1" applyAlignment="1"/>
    <xf numFmtId="43" fontId="27" fillId="6" borderId="29" xfId="357" applyFont="1" applyFill="1" applyBorder="1" applyAlignment="1"/>
    <xf numFmtId="43" fontId="27" fillId="6" borderId="0" xfId="357" applyFont="1" applyFill="1" applyBorder="1" applyAlignment="1"/>
    <xf numFmtId="43" fontId="27" fillId="8" borderId="29" xfId="357" applyFont="1" applyFill="1" applyBorder="1" applyAlignment="1"/>
    <xf numFmtId="43" fontId="27" fillId="8" borderId="0" xfId="357" applyFont="1" applyFill="1" applyBorder="1" applyAlignment="1"/>
    <xf numFmtId="43" fontId="8" fillId="0" borderId="66" xfId="357" applyFont="1" applyBorder="1" applyAlignment="1"/>
    <xf numFmtId="43" fontId="34" fillId="7" borderId="29" xfId="357" applyFont="1" applyFill="1" applyBorder="1" applyAlignment="1"/>
    <xf numFmtId="0" fontId="28" fillId="2" borderId="0" xfId="0" applyFont="1" applyFill="1" applyAlignment="1" applyProtection="1">
      <alignment vertical="center"/>
      <protection hidden="1"/>
    </xf>
    <xf numFmtId="0" fontId="22" fillId="2" borderId="42" xfId="0" applyFont="1" applyFill="1" applyBorder="1" applyAlignment="1">
      <alignment horizontal="center"/>
    </xf>
    <xf numFmtId="0" fontId="22" fillId="13" borderId="42" xfId="0" applyFont="1" applyFill="1" applyBorder="1" applyAlignment="1">
      <alignment horizontal="center"/>
    </xf>
    <xf numFmtId="43" fontId="8" fillId="3" borderId="42" xfId="357" applyFont="1" applyFill="1" applyBorder="1" applyAlignment="1"/>
    <xf numFmtId="0" fontId="26" fillId="5" borderId="0" xfId="0" applyFont="1" applyFill="1" applyAlignment="1">
      <alignment horizontal="right"/>
    </xf>
    <xf numFmtId="0" fontId="25" fillId="0" borderId="0" xfId="0" applyFont="1" applyAlignment="1" applyProtection="1">
      <alignment horizontal="center"/>
      <protection hidden="1"/>
    </xf>
    <xf numFmtId="0" fontId="22" fillId="0" borderId="11" xfId="0" applyFont="1" applyBorder="1" applyAlignment="1">
      <alignment horizontal="left"/>
    </xf>
    <xf numFmtId="0" fontId="27" fillId="0" borderId="0" xfId="0" applyFont="1" applyAlignment="1" applyProtection="1">
      <alignment horizontal="left" vertical="center"/>
      <protection locked="0"/>
    </xf>
    <xf numFmtId="0" fontId="22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10" fillId="2" borderId="0" xfId="0" applyFont="1" applyFill="1" applyAlignment="1" applyProtection="1">
      <alignment horizontal="center"/>
      <protection locked="0"/>
    </xf>
    <xf numFmtId="0" fontId="10" fillId="2" borderId="6" xfId="0" applyFont="1" applyFill="1" applyBorder="1" applyAlignment="1">
      <alignment horizontal="center"/>
    </xf>
    <xf numFmtId="0" fontId="10" fillId="2" borderId="42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4" borderId="11" xfId="0" applyFont="1" applyFill="1" applyBorder="1" applyProtection="1">
      <protection locked="0"/>
    </xf>
    <xf numFmtId="0" fontId="10" fillId="4" borderId="12" xfId="0" applyFont="1" applyFill="1" applyBorder="1" applyProtection="1">
      <protection locked="0"/>
    </xf>
    <xf numFmtId="0" fontId="10" fillId="2" borderId="4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22" fillId="2" borderId="14" xfId="0" applyFont="1" applyFill="1" applyBorder="1" applyAlignment="1">
      <alignment horizontal="center" vertical="center"/>
    </xf>
    <xf numFmtId="0" fontId="22" fillId="2" borderId="15" xfId="0" applyFont="1" applyFill="1" applyBorder="1" applyAlignment="1">
      <alignment horizontal="center" vertical="center"/>
    </xf>
    <xf numFmtId="0" fontId="10" fillId="2" borderId="0" xfId="0" applyFont="1" applyFill="1"/>
    <xf numFmtId="0" fontId="36" fillId="2" borderId="29" xfId="0" applyFont="1" applyFill="1" applyBorder="1" applyAlignment="1" applyProtection="1">
      <alignment horizontal="left" vertical="center" wrapText="1"/>
      <protection hidden="1"/>
    </xf>
    <xf numFmtId="0" fontId="36" fillId="2" borderId="0" xfId="0" applyFont="1" applyFill="1" applyAlignment="1" applyProtection="1">
      <alignment horizontal="left" vertical="center" wrapText="1"/>
      <protection hidden="1"/>
    </xf>
    <xf numFmtId="44" fontId="32" fillId="5" borderId="45" xfId="0" applyNumberFormat="1" applyFont="1" applyFill="1" applyBorder="1" applyAlignment="1" applyProtection="1">
      <alignment vertical="center"/>
      <protection hidden="1"/>
    </xf>
    <xf numFmtId="44" fontId="32" fillId="5" borderId="46" xfId="0" applyNumberFormat="1" applyFont="1" applyFill="1" applyBorder="1" applyAlignment="1" applyProtection="1">
      <alignment vertical="center"/>
      <protection hidden="1"/>
    </xf>
    <xf numFmtId="0" fontId="31" fillId="7" borderId="52" xfId="0" applyFont="1" applyFill="1" applyBorder="1" applyAlignment="1">
      <alignment horizontal="left" vertical="center" indent="1"/>
    </xf>
    <xf numFmtId="0" fontId="31" fillId="7" borderId="57" xfId="0" applyFont="1" applyFill="1" applyBorder="1" applyAlignment="1">
      <alignment horizontal="left" vertical="center" indent="1"/>
    </xf>
    <xf numFmtId="0" fontId="31" fillId="7" borderId="53" xfId="0" applyFont="1" applyFill="1" applyBorder="1" applyAlignment="1">
      <alignment horizontal="left" vertical="center" indent="1"/>
    </xf>
    <xf numFmtId="0" fontId="38" fillId="7" borderId="0" xfId="0" applyFont="1" applyFill="1" applyAlignment="1" applyProtection="1">
      <alignment horizontal="center" vertical="center"/>
      <protection hidden="1"/>
    </xf>
    <xf numFmtId="44" fontId="32" fillId="5" borderId="34" xfId="0" applyNumberFormat="1" applyFont="1" applyFill="1" applyBorder="1" applyAlignment="1" applyProtection="1">
      <alignment vertical="center"/>
      <protection hidden="1"/>
    </xf>
    <xf numFmtId="44" fontId="32" fillId="5" borderId="36" xfId="0" applyNumberFormat="1" applyFont="1" applyFill="1" applyBorder="1" applyAlignment="1" applyProtection="1">
      <alignment vertical="center"/>
      <protection hidden="1"/>
    </xf>
    <xf numFmtId="44" fontId="32" fillId="5" borderId="31" xfId="0" applyNumberFormat="1" applyFont="1" applyFill="1" applyBorder="1" applyAlignment="1" applyProtection="1">
      <alignment vertical="center"/>
      <protection hidden="1"/>
    </xf>
    <xf numFmtId="44" fontId="32" fillId="5" borderId="33" xfId="0" applyNumberFormat="1" applyFont="1" applyFill="1" applyBorder="1" applyAlignment="1" applyProtection="1">
      <alignment vertical="center"/>
      <protection hidden="1"/>
    </xf>
    <xf numFmtId="44" fontId="32" fillId="5" borderId="51" xfId="0" applyNumberFormat="1" applyFont="1" applyFill="1" applyBorder="1" applyAlignment="1" applyProtection="1">
      <alignment vertical="center"/>
      <protection hidden="1"/>
    </xf>
    <xf numFmtId="44" fontId="32" fillId="5" borderId="25" xfId="0" applyNumberFormat="1" applyFont="1" applyFill="1" applyBorder="1" applyAlignment="1" applyProtection="1">
      <alignment vertical="center"/>
      <protection hidden="1"/>
    </xf>
    <xf numFmtId="44" fontId="32" fillId="5" borderId="44" xfId="0" applyNumberFormat="1" applyFont="1" applyFill="1" applyBorder="1" applyAlignment="1" applyProtection="1">
      <alignment vertical="center"/>
      <protection hidden="1"/>
    </xf>
    <xf numFmtId="0" fontId="26" fillId="2" borderId="0" xfId="0" applyFont="1" applyFill="1" applyAlignment="1" applyProtection="1">
      <alignment vertical="center"/>
      <protection hidden="1"/>
    </xf>
    <xf numFmtId="0" fontId="26" fillId="2" borderId="43" xfId="0" applyFont="1" applyFill="1" applyBorder="1" applyAlignment="1" applyProtection="1">
      <alignment vertical="center"/>
      <protection hidden="1"/>
    </xf>
    <xf numFmtId="0" fontId="28" fillId="2" borderId="34" xfId="0" applyFont="1" applyFill="1" applyBorder="1" applyAlignment="1" applyProtection="1">
      <alignment vertical="center"/>
      <protection hidden="1"/>
    </xf>
    <xf numFmtId="0" fontId="28" fillId="2" borderId="35" xfId="0" applyFont="1" applyFill="1" applyBorder="1" applyAlignment="1" applyProtection="1">
      <alignment vertical="center"/>
      <protection hidden="1"/>
    </xf>
    <xf numFmtId="0" fontId="28" fillId="2" borderId="36" xfId="0" applyFont="1" applyFill="1" applyBorder="1" applyAlignment="1" applyProtection="1">
      <alignment vertical="center"/>
      <protection hidden="1"/>
    </xf>
    <xf numFmtId="0" fontId="26" fillId="2" borderId="0" xfId="0" applyFont="1" applyFill="1" applyAlignment="1" applyProtection="1">
      <alignment horizontal="center" vertical="center"/>
      <protection hidden="1"/>
    </xf>
    <xf numFmtId="0" fontId="31" fillId="2" borderId="29" xfId="0" applyFont="1" applyFill="1" applyBorder="1" applyAlignment="1" applyProtection="1">
      <alignment horizontal="center" vertical="center"/>
      <protection hidden="1"/>
    </xf>
    <xf numFmtId="0" fontId="31" fillId="2" borderId="0" xfId="0" applyFont="1" applyFill="1" applyAlignment="1" applyProtection="1">
      <alignment horizontal="center" vertical="center"/>
      <protection hidden="1"/>
    </xf>
    <xf numFmtId="0" fontId="31" fillId="6" borderId="0" xfId="0" applyFont="1" applyFill="1" applyAlignment="1" applyProtection="1">
      <alignment horizontal="left" vertical="center" wrapText="1"/>
      <protection hidden="1"/>
    </xf>
    <xf numFmtId="44" fontId="38" fillId="8" borderId="0" xfId="0" applyNumberFormat="1" applyFont="1" applyFill="1" applyAlignment="1" applyProtection="1">
      <alignment horizontal="left" vertical="center"/>
      <protection hidden="1"/>
    </xf>
    <xf numFmtId="44" fontId="32" fillId="5" borderId="51" xfId="0" applyNumberFormat="1" applyFont="1" applyFill="1" applyBorder="1" applyAlignment="1" applyProtection="1">
      <alignment horizontal="left" vertical="center"/>
      <protection hidden="1"/>
    </xf>
    <xf numFmtId="44" fontId="32" fillId="2" borderId="56" xfId="0" applyNumberFormat="1" applyFont="1" applyFill="1" applyBorder="1" applyAlignment="1" applyProtection="1">
      <alignment horizontal="left" vertical="center" wrapText="1"/>
      <protection hidden="1"/>
    </xf>
    <xf numFmtId="44" fontId="32" fillId="2" borderId="54" xfId="0" applyNumberFormat="1" applyFont="1" applyFill="1" applyBorder="1" applyAlignment="1" applyProtection="1">
      <alignment horizontal="left" vertical="center" wrapText="1"/>
      <protection hidden="1"/>
    </xf>
    <xf numFmtId="0" fontId="42" fillId="6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right" vertical="center"/>
    </xf>
    <xf numFmtId="22" fontId="35" fillId="2" borderId="50" xfId="0" applyNumberFormat="1" applyFont="1" applyFill="1" applyBorder="1" applyAlignment="1">
      <alignment horizontal="left" vertical="center"/>
    </xf>
    <xf numFmtId="0" fontId="35" fillId="2" borderId="50" xfId="0" applyFont="1" applyFill="1" applyBorder="1" applyAlignment="1">
      <alignment horizontal="left" vertical="center"/>
    </xf>
    <xf numFmtId="44" fontId="22" fillId="5" borderId="34" xfId="1" applyFont="1" applyFill="1" applyBorder="1" applyAlignment="1" applyProtection="1">
      <alignment vertical="center"/>
      <protection hidden="1"/>
    </xf>
    <xf numFmtId="44" fontId="22" fillId="5" borderId="36" xfId="1" applyFont="1" applyFill="1" applyBorder="1" applyAlignment="1" applyProtection="1">
      <alignment vertical="center"/>
      <protection hidden="1"/>
    </xf>
    <xf numFmtId="0" fontId="23" fillId="6" borderId="60" xfId="0" applyFont="1" applyFill="1" applyBorder="1" applyAlignment="1" applyProtection="1">
      <alignment horizontal="center" vertical="center"/>
      <protection hidden="1"/>
    </xf>
    <xf numFmtId="0" fontId="23" fillId="6" borderId="0" xfId="0" applyFont="1" applyFill="1" applyAlignment="1" applyProtection="1">
      <alignment horizontal="center" vertical="center"/>
      <protection hidden="1"/>
    </xf>
    <xf numFmtId="0" fontId="36" fillId="2" borderId="29" xfId="0" applyFont="1" applyFill="1" applyBorder="1" applyAlignment="1" applyProtection="1">
      <alignment horizontal="left" vertical="center" wrapText="1"/>
      <protection locked="0"/>
    </xf>
    <xf numFmtId="0" fontId="36" fillId="2" borderId="0" xfId="0" applyFont="1" applyFill="1" applyAlignment="1" applyProtection="1">
      <alignment horizontal="left" vertical="center" wrapText="1"/>
      <protection locked="0"/>
    </xf>
    <xf numFmtId="0" fontId="22" fillId="2" borderId="0" xfId="0" applyFont="1" applyFill="1" applyAlignment="1" applyProtection="1">
      <alignment horizontal="center" vertical="center"/>
      <protection hidden="1"/>
    </xf>
    <xf numFmtId="0" fontId="28" fillId="2" borderId="6" xfId="0" applyFont="1" applyFill="1" applyBorder="1" applyAlignment="1" applyProtection="1">
      <alignment vertical="center"/>
      <protection hidden="1"/>
    </xf>
    <xf numFmtId="0" fontId="28" fillId="2" borderId="42" xfId="0" applyFont="1" applyFill="1" applyBorder="1" applyAlignment="1" applyProtection="1">
      <alignment vertical="center"/>
      <protection hidden="1"/>
    </xf>
    <xf numFmtId="0" fontId="28" fillId="2" borderId="7" xfId="0" applyFont="1" applyFill="1" applyBorder="1" applyAlignment="1" applyProtection="1">
      <alignment vertical="center"/>
      <protection hidden="1"/>
    </xf>
    <xf numFmtId="0" fontId="27" fillId="7" borderId="0" xfId="0" applyFont="1" applyFill="1" applyAlignment="1" applyProtection="1">
      <alignment horizontal="center" vertical="center"/>
      <protection hidden="1"/>
    </xf>
    <xf numFmtId="0" fontId="23" fillId="6" borderId="0" xfId="0" applyFont="1" applyFill="1" applyAlignment="1" applyProtection="1">
      <alignment horizontal="left" vertical="center" wrapText="1"/>
      <protection hidden="1"/>
    </xf>
    <xf numFmtId="0" fontId="23" fillId="6" borderId="27" xfId="0" applyFont="1" applyFill="1" applyBorder="1" applyAlignment="1" applyProtection="1">
      <alignment horizontal="center" vertical="center"/>
      <protection hidden="1"/>
    </xf>
    <xf numFmtId="43" fontId="8" fillId="2" borderId="0" xfId="357" applyFont="1" applyFill="1" applyAlignment="1">
      <alignment horizontal="center"/>
    </xf>
    <xf numFmtId="43" fontId="12" fillId="0" borderId="26" xfId="357" applyFont="1" applyFill="1" applyBorder="1" applyAlignment="1">
      <alignment horizontal="center"/>
    </xf>
    <xf numFmtId="43" fontId="12" fillId="0" borderId="27" xfId="357" applyFont="1" applyFill="1" applyBorder="1" applyAlignment="1">
      <alignment horizontal="center"/>
    </xf>
    <xf numFmtId="43" fontId="12" fillId="0" borderId="34" xfId="357" applyFont="1" applyFill="1" applyBorder="1" applyAlignment="1">
      <alignment horizontal="center"/>
    </xf>
    <xf numFmtId="43" fontId="12" fillId="0" borderId="35" xfId="357" applyFont="1" applyFill="1" applyBorder="1" applyAlignment="1">
      <alignment horizontal="center"/>
    </xf>
    <xf numFmtId="43" fontId="8" fillId="3" borderId="6" xfId="357" applyFont="1" applyFill="1" applyBorder="1" applyAlignment="1"/>
    <xf numFmtId="43" fontId="8" fillId="3" borderId="42" xfId="357" applyFont="1" applyFill="1" applyBorder="1" applyAlignment="1"/>
    <xf numFmtId="43" fontId="21" fillId="10" borderId="6" xfId="357" applyFont="1" applyFill="1" applyBorder="1" applyAlignment="1"/>
    <xf numFmtId="43" fontId="21" fillId="10" borderId="42" xfId="357" applyFont="1" applyFill="1" applyBorder="1" applyAlignment="1"/>
    <xf numFmtId="43" fontId="8" fillId="0" borderId="66" xfId="357" applyFont="1" applyBorder="1" applyAlignment="1"/>
    <xf numFmtId="43" fontId="27" fillId="6" borderId="31" xfId="357" applyFont="1" applyFill="1" applyBorder="1" applyAlignment="1">
      <alignment horizontal="center"/>
    </xf>
    <xf numFmtId="43" fontId="27" fillId="6" borderId="32" xfId="357" applyFont="1" applyFill="1" applyBorder="1" applyAlignment="1">
      <alignment horizontal="center"/>
    </xf>
    <xf numFmtId="43" fontId="27" fillId="2" borderId="0" xfId="357" applyFont="1" applyFill="1" applyBorder="1" applyAlignment="1">
      <alignment horizontal="center"/>
    </xf>
    <xf numFmtId="43" fontId="12" fillId="2" borderId="0" xfId="357" applyFont="1" applyFill="1" applyBorder="1" applyAlignment="1">
      <alignment horizontal="center"/>
    </xf>
    <xf numFmtId="43" fontId="12" fillId="2" borderId="0" xfId="357" applyFont="1" applyFill="1" applyBorder="1" applyAlignment="1">
      <alignment horizontal="right"/>
    </xf>
  </cellXfs>
  <cellStyles count="1158">
    <cellStyle name="Comma" xfId="357" builtinId="3"/>
    <cellStyle name="Comma 2" xfId="361" xr:uid="{00000000-0005-0000-0000-000000000000}"/>
    <cellStyle name="Comma 2 10" xfId="29" xr:uid="{00000000-0005-0000-0000-000001000000}"/>
    <cellStyle name="Comma 2 10 2" xfId="387" xr:uid="{00000000-0005-0000-0000-000002000000}"/>
    <cellStyle name="Comma 2 100" xfId="296" xr:uid="{00000000-0005-0000-0000-000003000000}"/>
    <cellStyle name="Comma 2 100 2" xfId="565" xr:uid="{00000000-0005-0000-0000-000004000000}"/>
    <cellStyle name="Comma 2 101" xfId="299" xr:uid="{00000000-0005-0000-0000-000005000000}"/>
    <cellStyle name="Comma 2 101 2" xfId="567" xr:uid="{00000000-0005-0000-0000-000006000000}"/>
    <cellStyle name="Comma 2 102" xfId="302" xr:uid="{00000000-0005-0000-0000-000007000000}"/>
    <cellStyle name="Comma 2 102 2" xfId="569" xr:uid="{00000000-0005-0000-0000-000008000000}"/>
    <cellStyle name="Comma 2 103" xfId="305" xr:uid="{00000000-0005-0000-0000-000009000000}"/>
    <cellStyle name="Comma 2 103 2" xfId="571" xr:uid="{00000000-0005-0000-0000-00000A000000}"/>
    <cellStyle name="Comma 2 104" xfId="308" xr:uid="{00000000-0005-0000-0000-00000B000000}"/>
    <cellStyle name="Comma 2 104 2" xfId="573" xr:uid="{00000000-0005-0000-0000-00000C000000}"/>
    <cellStyle name="Comma 2 105" xfId="311" xr:uid="{00000000-0005-0000-0000-00000D000000}"/>
    <cellStyle name="Comma 2 105 2" xfId="575" xr:uid="{00000000-0005-0000-0000-00000E000000}"/>
    <cellStyle name="Comma 2 106" xfId="314" xr:uid="{00000000-0005-0000-0000-00000F000000}"/>
    <cellStyle name="Comma 2 106 2" xfId="577" xr:uid="{00000000-0005-0000-0000-000010000000}"/>
    <cellStyle name="Comma 2 107" xfId="317" xr:uid="{00000000-0005-0000-0000-000011000000}"/>
    <cellStyle name="Comma 2 107 2" xfId="579" xr:uid="{00000000-0005-0000-0000-000012000000}"/>
    <cellStyle name="Comma 2 108" xfId="320" xr:uid="{00000000-0005-0000-0000-000013000000}"/>
    <cellStyle name="Comma 2 108 2" xfId="581" xr:uid="{00000000-0005-0000-0000-000014000000}"/>
    <cellStyle name="Comma 2 109" xfId="323" xr:uid="{00000000-0005-0000-0000-000015000000}"/>
    <cellStyle name="Comma 2 109 2" xfId="583" xr:uid="{00000000-0005-0000-0000-000016000000}"/>
    <cellStyle name="Comma 2 11" xfId="32" xr:uid="{00000000-0005-0000-0000-000017000000}"/>
    <cellStyle name="Comma 2 11 2" xfId="389" xr:uid="{00000000-0005-0000-0000-000018000000}"/>
    <cellStyle name="Comma 2 110" xfId="326" xr:uid="{00000000-0005-0000-0000-000019000000}"/>
    <cellStyle name="Comma 2 110 2" xfId="585" xr:uid="{00000000-0005-0000-0000-00001A000000}"/>
    <cellStyle name="Comma 2 111" xfId="329" xr:uid="{00000000-0005-0000-0000-00001B000000}"/>
    <cellStyle name="Comma 2 111 2" xfId="587" xr:uid="{00000000-0005-0000-0000-00001C000000}"/>
    <cellStyle name="Comma 2 112" xfId="332" xr:uid="{00000000-0005-0000-0000-00001D000000}"/>
    <cellStyle name="Comma 2 112 2" xfId="589" xr:uid="{00000000-0005-0000-0000-00001E000000}"/>
    <cellStyle name="Comma 2 113" xfId="335" xr:uid="{00000000-0005-0000-0000-00001F000000}"/>
    <cellStyle name="Comma 2 113 2" xfId="591" xr:uid="{00000000-0005-0000-0000-000020000000}"/>
    <cellStyle name="Comma 2 114" xfId="338" xr:uid="{00000000-0005-0000-0000-000021000000}"/>
    <cellStyle name="Comma 2 114 2" xfId="593" xr:uid="{00000000-0005-0000-0000-000022000000}"/>
    <cellStyle name="Comma 2 115" xfId="341" xr:uid="{00000000-0005-0000-0000-000023000000}"/>
    <cellStyle name="Comma 2 115 2" xfId="595" xr:uid="{00000000-0005-0000-0000-000024000000}"/>
    <cellStyle name="Comma 2 116" xfId="344" xr:uid="{00000000-0005-0000-0000-000025000000}"/>
    <cellStyle name="Comma 2 116 2" xfId="597" xr:uid="{00000000-0005-0000-0000-000026000000}"/>
    <cellStyle name="Comma 2 117" xfId="347" xr:uid="{00000000-0005-0000-0000-000027000000}"/>
    <cellStyle name="Comma 2 117 2" xfId="599" xr:uid="{00000000-0005-0000-0000-000028000000}"/>
    <cellStyle name="Comma 2 118" xfId="350" xr:uid="{00000000-0005-0000-0000-000029000000}"/>
    <cellStyle name="Comma 2 118 2" xfId="601" xr:uid="{00000000-0005-0000-0000-00002A000000}"/>
    <cellStyle name="Comma 2 119" xfId="353" xr:uid="{00000000-0005-0000-0000-00002B000000}"/>
    <cellStyle name="Comma 2 119 2" xfId="603" xr:uid="{00000000-0005-0000-0000-00002C000000}"/>
    <cellStyle name="Comma 2 12" xfId="35" xr:uid="{00000000-0005-0000-0000-00002D000000}"/>
    <cellStyle name="Comma 2 12 2" xfId="391" xr:uid="{00000000-0005-0000-0000-00002E000000}"/>
    <cellStyle name="Comma 2 120" xfId="356" xr:uid="{00000000-0005-0000-0000-00002F000000}"/>
    <cellStyle name="Comma 2 120 2" xfId="605" xr:uid="{00000000-0005-0000-0000-000030000000}"/>
    <cellStyle name="Comma 2 121" xfId="611" xr:uid="{00000000-0005-0000-0000-000031000000}"/>
    <cellStyle name="Comma 2 13" xfId="38" xr:uid="{00000000-0005-0000-0000-000032000000}"/>
    <cellStyle name="Comma 2 13 2" xfId="393" xr:uid="{00000000-0005-0000-0000-000033000000}"/>
    <cellStyle name="Comma 2 14" xfId="41" xr:uid="{00000000-0005-0000-0000-000034000000}"/>
    <cellStyle name="Comma 2 14 2" xfId="395" xr:uid="{00000000-0005-0000-0000-000035000000}"/>
    <cellStyle name="Comma 2 15" xfId="44" xr:uid="{00000000-0005-0000-0000-000036000000}"/>
    <cellStyle name="Comma 2 15 2" xfId="397" xr:uid="{00000000-0005-0000-0000-000037000000}"/>
    <cellStyle name="Comma 2 16" xfId="47" xr:uid="{00000000-0005-0000-0000-000038000000}"/>
    <cellStyle name="Comma 2 16 2" xfId="399" xr:uid="{00000000-0005-0000-0000-000039000000}"/>
    <cellStyle name="Comma 2 17" xfId="50" xr:uid="{00000000-0005-0000-0000-00003A000000}"/>
    <cellStyle name="Comma 2 17 2" xfId="401" xr:uid="{00000000-0005-0000-0000-00003B000000}"/>
    <cellStyle name="Comma 2 18" xfId="53" xr:uid="{00000000-0005-0000-0000-00003C000000}"/>
    <cellStyle name="Comma 2 18 2" xfId="403" xr:uid="{00000000-0005-0000-0000-00003D000000}"/>
    <cellStyle name="Comma 2 19" xfId="56" xr:uid="{00000000-0005-0000-0000-00003E000000}"/>
    <cellStyle name="Comma 2 19 2" xfId="405" xr:uid="{00000000-0005-0000-0000-00003F000000}"/>
    <cellStyle name="Comma 2 2" xfId="5" xr:uid="{00000000-0005-0000-0000-000040000000}"/>
    <cellStyle name="Comma 2 2 2" xfId="371" xr:uid="{00000000-0005-0000-0000-000041000000}"/>
    <cellStyle name="Comma 2 20" xfId="59" xr:uid="{00000000-0005-0000-0000-000042000000}"/>
    <cellStyle name="Comma 2 20 2" xfId="407" xr:uid="{00000000-0005-0000-0000-000043000000}"/>
    <cellStyle name="Comma 2 21" xfId="62" xr:uid="{00000000-0005-0000-0000-000044000000}"/>
    <cellStyle name="Comma 2 21 2" xfId="409" xr:uid="{00000000-0005-0000-0000-000045000000}"/>
    <cellStyle name="Comma 2 22" xfId="65" xr:uid="{00000000-0005-0000-0000-000046000000}"/>
    <cellStyle name="Comma 2 22 2" xfId="411" xr:uid="{00000000-0005-0000-0000-000047000000}"/>
    <cellStyle name="Comma 2 23" xfId="68" xr:uid="{00000000-0005-0000-0000-000048000000}"/>
    <cellStyle name="Comma 2 23 2" xfId="413" xr:uid="{00000000-0005-0000-0000-000049000000}"/>
    <cellStyle name="Comma 2 24" xfId="71" xr:uid="{00000000-0005-0000-0000-00004A000000}"/>
    <cellStyle name="Comma 2 24 2" xfId="415" xr:uid="{00000000-0005-0000-0000-00004B000000}"/>
    <cellStyle name="Comma 2 25" xfId="74" xr:uid="{00000000-0005-0000-0000-00004C000000}"/>
    <cellStyle name="Comma 2 25 2" xfId="417" xr:uid="{00000000-0005-0000-0000-00004D000000}"/>
    <cellStyle name="Comma 2 26" xfId="77" xr:uid="{00000000-0005-0000-0000-00004E000000}"/>
    <cellStyle name="Comma 2 26 2" xfId="419" xr:uid="{00000000-0005-0000-0000-00004F000000}"/>
    <cellStyle name="Comma 2 27" xfId="80" xr:uid="{00000000-0005-0000-0000-000050000000}"/>
    <cellStyle name="Comma 2 27 2" xfId="421" xr:uid="{00000000-0005-0000-0000-000051000000}"/>
    <cellStyle name="Comma 2 28" xfId="83" xr:uid="{00000000-0005-0000-0000-000052000000}"/>
    <cellStyle name="Comma 2 28 2" xfId="423" xr:uid="{00000000-0005-0000-0000-000053000000}"/>
    <cellStyle name="Comma 2 29" xfId="86" xr:uid="{00000000-0005-0000-0000-000054000000}"/>
    <cellStyle name="Comma 2 29 2" xfId="425" xr:uid="{00000000-0005-0000-0000-000055000000}"/>
    <cellStyle name="Comma 2 3" xfId="8" xr:uid="{00000000-0005-0000-0000-000056000000}"/>
    <cellStyle name="Comma 2 3 2" xfId="373" xr:uid="{00000000-0005-0000-0000-000057000000}"/>
    <cellStyle name="Comma 2 30" xfId="89" xr:uid="{00000000-0005-0000-0000-000058000000}"/>
    <cellStyle name="Comma 2 30 2" xfId="427" xr:uid="{00000000-0005-0000-0000-000059000000}"/>
    <cellStyle name="Comma 2 31" xfId="92" xr:uid="{00000000-0005-0000-0000-00005A000000}"/>
    <cellStyle name="Comma 2 31 2" xfId="429" xr:uid="{00000000-0005-0000-0000-00005B000000}"/>
    <cellStyle name="Comma 2 32" xfId="95" xr:uid="{00000000-0005-0000-0000-00005C000000}"/>
    <cellStyle name="Comma 2 32 2" xfId="431" xr:uid="{00000000-0005-0000-0000-00005D000000}"/>
    <cellStyle name="Comma 2 33" xfId="98" xr:uid="{00000000-0005-0000-0000-00005E000000}"/>
    <cellStyle name="Comma 2 33 2" xfId="433" xr:uid="{00000000-0005-0000-0000-00005F000000}"/>
    <cellStyle name="Comma 2 34" xfId="101" xr:uid="{00000000-0005-0000-0000-000060000000}"/>
    <cellStyle name="Comma 2 34 2" xfId="435" xr:uid="{00000000-0005-0000-0000-000061000000}"/>
    <cellStyle name="Comma 2 35" xfId="104" xr:uid="{00000000-0005-0000-0000-000062000000}"/>
    <cellStyle name="Comma 2 35 2" xfId="437" xr:uid="{00000000-0005-0000-0000-000063000000}"/>
    <cellStyle name="Comma 2 36" xfId="107" xr:uid="{00000000-0005-0000-0000-000064000000}"/>
    <cellStyle name="Comma 2 36 2" xfId="439" xr:uid="{00000000-0005-0000-0000-000065000000}"/>
    <cellStyle name="Comma 2 37" xfId="110" xr:uid="{00000000-0005-0000-0000-000066000000}"/>
    <cellStyle name="Comma 2 37 2" xfId="441" xr:uid="{00000000-0005-0000-0000-000067000000}"/>
    <cellStyle name="Comma 2 38" xfId="113" xr:uid="{00000000-0005-0000-0000-000068000000}"/>
    <cellStyle name="Comma 2 38 2" xfId="443" xr:uid="{00000000-0005-0000-0000-000069000000}"/>
    <cellStyle name="Comma 2 39" xfId="116" xr:uid="{00000000-0005-0000-0000-00006A000000}"/>
    <cellStyle name="Comma 2 39 2" xfId="445" xr:uid="{00000000-0005-0000-0000-00006B000000}"/>
    <cellStyle name="Comma 2 4" xfId="11" xr:uid="{00000000-0005-0000-0000-00006C000000}"/>
    <cellStyle name="Comma 2 4 2" xfId="375" xr:uid="{00000000-0005-0000-0000-00006D000000}"/>
    <cellStyle name="Comma 2 40" xfId="119" xr:uid="{00000000-0005-0000-0000-00006E000000}"/>
    <cellStyle name="Comma 2 40 2" xfId="447" xr:uid="{00000000-0005-0000-0000-00006F000000}"/>
    <cellStyle name="Comma 2 41" xfId="122" xr:uid="{00000000-0005-0000-0000-000070000000}"/>
    <cellStyle name="Comma 2 41 2" xfId="449" xr:uid="{00000000-0005-0000-0000-000071000000}"/>
    <cellStyle name="Comma 2 42" xfId="125" xr:uid="{00000000-0005-0000-0000-000072000000}"/>
    <cellStyle name="Comma 2 42 2" xfId="451" xr:uid="{00000000-0005-0000-0000-000073000000}"/>
    <cellStyle name="Comma 2 43" xfId="128" xr:uid="{00000000-0005-0000-0000-000074000000}"/>
    <cellStyle name="Comma 2 43 2" xfId="453" xr:uid="{00000000-0005-0000-0000-000075000000}"/>
    <cellStyle name="Comma 2 44" xfId="131" xr:uid="{00000000-0005-0000-0000-000076000000}"/>
    <cellStyle name="Comma 2 44 2" xfId="455" xr:uid="{00000000-0005-0000-0000-000077000000}"/>
    <cellStyle name="Comma 2 45" xfId="134" xr:uid="{00000000-0005-0000-0000-000078000000}"/>
    <cellStyle name="Comma 2 45 2" xfId="457" xr:uid="{00000000-0005-0000-0000-000079000000}"/>
    <cellStyle name="Comma 2 46" xfId="137" xr:uid="{00000000-0005-0000-0000-00007A000000}"/>
    <cellStyle name="Comma 2 46 2" xfId="459" xr:uid="{00000000-0005-0000-0000-00007B000000}"/>
    <cellStyle name="Comma 2 47" xfId="140" xr:uid="{00000000-0005-0000-0000-00007C000000}"/>
    <cellStyle name="Comma 2 47 2" xfId="461" xr:uid="{00000000-0005-0000-0000-00007D000000}"/>
    <cellStyle name="Comma 2 48" xfId="143" xr:uid="{00000000-0005-0000-0000-00007E000000}"/>
    <cellStyle name="Comma 2 48 2" xfId="463" xr:uid="{00000000-0005-0000-0000-00007F000000}"/>
    <cellStyle name="Comma 2 49" xfId="146" xr:uid="{00000000-0005-0000-0000-000080000000}"/>
    <cellStyle name="Comma 2 49 2" xfId="465" xr:uid="{00000000-0005-0000-0000-000081000000}"/>
    <cellStyle name="Comma 2 5" xfId="14" xr:uid="{00000000-0005-0000-0000-000082000000}"/>
    <cellStyle name="Comma 2 5 2" xfId="377" xr:uid="{00000000-0005-0000-0000-000083000000}"/>
    <cellStyle name="Comma 2 50" xfId="149" xr:uid="{00000000-0005-0000-0000-000084000000}"/>
    <cellStyle name="Comma 2 50 2" xfId="467" xr:uid="{00000000-0005-0000-0000-000085000000}"/>
    <cellStyle name="Comma 2 51" xfId="152" xr:uid="{00000000-0005-0000-0000-000086000000}"/>
    <cellStyle name="Comma 2 51 2" xfId="469" xr:uid="{00000000-0005-0000-0000-000087000000}"/>
    <cellStyle name="Comma 2 52" xfId="154" xr:uid="{00000000-0005-0000-0000-000088000000}"/>
    <cellStyle name="Comma 2 52 2" xfId="470" xr:uid="{00000000-0005-0000-0000-000089000000}"/>
    <cellStyle name="Comma 2 53" xfId="156" xr:uid="{00000000-0005-0000-0000-00008A000000}"/>
    <cellStyle name="Comma 2 53 2" xfId="471" xr:uid="{00000000-0005-0000-0000-00008B000000}"/>
    <cellStyle name="Comma 2 54" xfId="159" xr:uid="{00000000-0005-0000-0000-00008C000000}"/>
    <cellStyle name="Comma 2 54 2" xfId="473" xr:uid="{00000000-0005-0000-0000-00008D000000}"/>
    <cellStyle name="Comma 2 55" xfId="162" xr:uid="{00000000-0005-0000-0000-00008E000000}"/>
    <cellStyle name="Comma 2 55 2" xfId="475" xr:uid="{00000000-0005-0000-0000-00008F000000}"/>
    <cellStyle name="Comma 2 56" xfId="165" xr:uid="{00000000-0005-0000-0000-000090000000}"/>
    <cellStyle name="Comma 2 56 2" xfId="477" xr:uid="{00000000-0005-0000-0000-000091000000}"/>
    <cellStyle name="Comma 2 57" xfId="168" xr:uid="{00000000-0005-0000-0000-000092000000}"/>
    <cellStyle name="Comma 2 57 2" xfId="479" xr:uid="{00000000-0005-0000-0000-000093000000}"/>
    <cellStyle name="Comma 2 58" xfId="171" xr:uid="{00000000-0005-0000-0000-000094000000}"/>
    <cellStyle name="Comma 2 58 2" xfId="481" xr:uid="{00000000-0005-0000-0000-000095000000}"/>
    <cellStyle name="Comma 2 59" xfId="174" xr:uid="{00000000-0005-0000-0000-000096000000}"/>
    <cellStyle name="Comma 2 59 2" xfId="483" xr:uid="{00000000-0005-0000-0000-000097000000}"/>
    <cellStyle name="Comma 2 6" xfId="17" xr:uid="{00000000-0005-0000-0000-000098000000}"/>
    <cellStyle name="Comma 2 6 2" xfId="379" xr:uid="{00000000-0005-0000-0000-000099000000}"/>
    <cellStyle name="Comma 2 60" xfId="177" xr:uid="{00000000-0005-0000-0000-00009A000000}"/>
    <cellStyle name="Comma 2 60 2" xfId="485" xr:uid="{00000000-0005-0000-0000-00009B000000}"/>
    <cellStyle name="Comma 2 61" xfId="180" xr:uid="{00000000-0005-0000-0000-00009C000000}"/>
    <cellStyle name="Comma 2 61 2" xfId="487" xr:uid="{00000000-0005-0000-0000-00009D000000}"/>
    <cellStyle name="Comma 2 62" xfId="183" xr:uid="{00000000-0005-0000-0000-00009E000000}"/>
    <cellStyle name="Comma 2 62 2" xfId="489" xr:uid="{00000000-0005-0000-0000-00009F000000}"/>
    <cellStyle name="Comma 2 63" xfId="186" xr:uid="{00000000-0005-0000-0000-0000A0000000}"/>
    <cellStyle name="Comma 2 63 2" xfId="491" xr:uid="{00000000-0005-0000-0000-0000A1000000}"/>
    <cellStyle name="Comma 2 64" xfId="188" xr:uid="{00000000-0005-0000-0000-0000A2000000}"/>
    <cellStyle name="Comma 2 64 2" xfId="492" xr:uid="{00000000-0005-0000-0000-0000A3000000}"/>
    <cellStyle name="Comma 2 65" xfId="191" xr:uid="{00000000-0005-0000-0000-0000A4000000}"/>
    <cellStyle name="Comma 2 65 2" xfId="494" xr:uid="{00000000-0005-0000-0000-0000A5000000}"/>
    <cellStyle name="Comma 2 66" xfId="194" xr:uid="{00000000-0005-0000-0000-0000A6000000}"/>
    <cellStyle name="Comma 2 66 2" xfId="496" xr:uid="{00000000-0005-0000-0000-0000A7000000}"/>
    <cellStyle name="Comma 2 67" xfId="197" xr:uid="{00000000-0005-0000-0000-0000A8000000}"/>
    <cellStyle name="Comma 2 67 2" xfId="498" xr:uid="{00000000-0005-0000-0000-0000A9000000}"/>
    <cellStyle name="Comma 2 68" xfId="200" xr:uid="{00000000-0005-0000-0000-0000AA000000}"/>
    <cellStyle name="Comma 2 68 2" xfId="500" xr:uid="{00000000-0005-0000-0000-0000AB000000}"/>
    <cellStyle name="Comma 2 69" xfId="203" xr:uid="{00000000-0005-0000-0000-0000AC000000}"/>
    <cellStyle name="Comma 2 69 2" xfId="502" xr:uid="{00000000-0005-0000-0000-0000AD000000}"/>
    <cellStyle name="Comma 2 7" xfId="20" xr:uid="{00000000-0005-0000-0000-0000AE000000}"/>
    <cellStyle name="Comma 2 7 2" xfId="381" xr:uid="{00000000-0005-0000-0000-0000AF000000}"/>
    <cellStyle name="Comma 2 70" xfId="206" xr:uid="{00000000-0005-0000-0000-0000B0000000}"/>
    <cellStyle name="Comma 2 70 2" xfId="504" xr:uid="{00000000-0005-0000-0000-0000B1000000}"/>
    <cellStyle name="Comma 2 71" xfId="209" xr:uid="{00000000-0005-0000-0000-0000B2000000}"/>
    <cellStyle name="Comma 2 71 2" xfId="506" xr:uid="{00000000-0005-0000-0000-0000B3000000}"/>
    <cellStyle name="Comma 2 72" xfId="212" xr:uid="{00000000-0005-0000-0000-0000B4000000}"/>
    <cellStyle name="Comma 2 72 2" xfId="508" xr:uid="{00000000-0005-0000-0000-0000B5000000}"/>
    <cellStyle name="Comma 2 73" xfId="215" xr:uid="{00000000-0005-0000-0000-0000B6000000}"/>
    <cellStyle name="Comma 2 73 2" xfId="510" xr:uid="{00000000-0005-0000-0000-0000B7000000}"/>
    <cellStyle name="Comma 2 74" xfId="218" xr:uid="{00000000-0005-0000-0000-0000B8000000}"/>
    <cellStyle name="Comma 2 74 2" xfId="512" xr:uid="{00000000-0005-0000-0000-0000B9000000}"/>
    <cellStyle name="Comma 2 75" xfId="221" xr:uid="{00000000-0005-0000-0000-0000BA000000}"/>
    <cellStyle name="Comma 2 75 2" xfId="514" xr:uid="{00000000-0005-0000-0000-0000BB000000}"/>
    <cellStyle name="Comma 2 76" xfId="224" xr:uid="{00000000-0005-0000-0000-0000BC000000}"/>
    <cellStyle name="Comma 2 76 2" xfId="516" xr:uid="{00000000-0005-0000-0000-0000BD000000}"/>
    <cellStyle name="Comma 2 77" xfId="227" xr:uid="{00000000-0005-0000-0000-0000BE000000}"/>
    <cellStyle name="Comma 2 77 2" xfId="518" xr:uid="{00000000-0005-0000-0000-0000BF000000}"/>
    <cellStyle name="Comma 2 78" xfId="230" xr:uid="{00000000-0005-0000-0000-0000C0000000}"/>
    <cellStyle name="Comma 2 78 2" xfId="520" xr:uid="{00000000-0005-0000-0000-0000C1000000}"/>
    <cellStyle name="Comma 2 79" xfId="233" xr:uid="{00000000-0005-0000-0000-0000C2000000}"/>
    <cellStyle name="Comma 2 79 2" xfId="522" xr:uid="{00000000-0005-0000-0000-0000C3000000}"/>
    <cellStyle name="Comma 2 8" xfId="23" xr:uid="{00000000-0005-0000-0000-0000C4000000}"/>
    <cellStyle name="Comma 2 8 2" xfId="383" xr:uid="{00000000-0005-0000-0000-0000C5000000}"/>
    <cellStyle name="Comma 2 80" xfId="236" xr:uid="{00000000-0005-0000-0000-0000C6000000}"/>
    <cellStyle name="Comma 2 80 2" xfId="524" xr:uid="{00000000-0005-0000-0000-0000C7000000}"/>
    <cellStyle name="Comma 2 81" xfId="239" xr:uid="{00000000-0005-0000-0000-0000C8000000}"/>
    <cellStyle name="Comma 2 81 2" xfId="526" xr:uid="{00000000-0005-0000-0000-0000C9000000}"/>
    <cellStyle name="Comma 2 82" xfId="242" xr:uid="{00000000-0005-0000-0000-0000CA000000}"/>
    <cellStyle name="Comma 2 82 2" xfId="528" xr:uid="{00000000-0005-0000-0000-0000CB000000}"/>
    <cellStyle name="Comma 2 83" xfId="245" xr:uid="{00000000-0005-0000-0000-0000CC000000}"/>
    <cellStyle name="Comma 2 83 2" xfId="530" xr:uid="{00000000-0005-0000-0000-0000CD000000}"/>
    <cellStyle name="Comma 2 84" xfId="248" xr:uid="{00000000-0005-0000-0000-0000CE000000}"/>
    <cellStyle name="Comma 2 84 2" xfId="532" xr:uid="{00000000-0005-0000-0000-0000CF000000}"/>
    <cellStyle name="Comma 2 85" xfId="251" xr:uid="{00000000-0005-0000-0000-0000D0000000}"/>
    <cellStyle name="Comma 2 85 2" xfId="534" xr:uid="{00000000-0005-0000-0000-0000D1000000}"/>
    <cellStyle name="Comma 2 86" xfId="254" xr:uid="{00000000-0005-0000-0000-0000D2000000}"/>
    <cellStyle name="Comma 2 86 2" xfId="536" xr:uid="{00000000-0005-0000-0000-0000D3000000}"/>
    <cellStyle name="Comma 2 87" xfId="257" xr:uid="{00000000-0005-0000-0000-0000D4000000}"/>
    <cellStyle name="Comma 2 87 2" xfId="538" xr:uid="{00000000-0005-0000-0000-0000D5000000}"/>
    <cellStyle name="Comma 2 88" xfId="260" xr:uid="{00000000-0005-0000-0000-0000D6000000}"/>
    <cellStyle name="Comma 2 88 2" xfId="540" xr:uid="{00000000-0005-0000-0000-0000D7000000}"/>
    <cellStyle name="Comma 2 89" xfId="263" xr:uid="{00000000-0005-0000-0000-0000D8000000}"/>
    <cellStyle name="Comma 2 89 2" xfId="543" xr:uid="{00000000-0005-0000-0000-0000D9000000}"/>
    <cellStyle name="Comma 2 9" xfId="26" xr:uid="{00000000-0005-0000-0000-0000DA000000}"/>
    <cellStyle name="Comma 2 9 2" xfId="385" xr:uid="{00000000-0005-0000-0000-0000DB000000}"/>
    <cellStyle name="Comma 2 90" xfId="266" xr:uid="{00000000-0005-0000-0000-0000DC000000}"/>
    <cellStyle name="Comma 2 90 2" xfId="545" xr:uid="{00000000-0005-0000-0000-0000DD000000}"/>
    <cellStyle name="Comma 2 91" xfId="269" xr:uid="{00000000-0005-0000-0000-0000DE000000}"/>
    <cellStyle name="Comma 2 91 2" xfId="547" xr:uid="{00000000-0005-0000-0000-0000DF000000}"/>
    <cellStyle name="Comma 2 92" xfId="272" xr:uid="{00000000-0005-0000-0000-0000E0000000}"/>
    <cellStyle name="Comma 2 92 2" xfId="549" xr:uid="{00000000-0005-0000-0000-0000E1000000}"/>
    <cellStyle name="Comma 2 93" xfId="275" xr:uid="{00000000-0005-0000-0000-0000E2000000}"/>
    <cellStyle name="Comma 2 93 2" xfId="551" xr:uid="{00000000-0005-0000-0000-0000E3000000}"/>
    <cellStyle name="Comma 2 94" xfId="278" xr:uid="{00000000-0005-0000-0000-0000E4000000}"/>
    <cellStyle name="Comma 2 94 2" xfId="553" xr:uid="{00000000-0005-0000-0000-0000E5000000}"/>
    <cellStyle name="Comma 2 95" xfId="281" xr:uid="{00000000-0005-0000-0000-0000E6000000}"/>
    <cellStyle name="Comma 2 95 2" xfId="555" xr:uid="{00000000-0005-0000-0000-0000E7000000}"/>
    <cellStyle name="Comma 2 96" xfId="284" xr:uid="{00000000-0005-0000-0000-0000E8000000}"/>
    <cellStyle name="Comma 2 96 2" xfId="557" xr:uid="{00000000-0005-0000-0000-0000E9000000}"/>
    <cellStyle name="Comma 2 97" xfId="287" xr:uid="{00000000-0005-0000-0000-0000EA000000}"/>
    <cellStyle name="Comma 2 97 2" xfId="559" xr:uid="{00000000-0005-0000-0000-0000EB000000}"/>
    <cellStyle name="Comma 2 98" xfId="290" xr:uid="{00000000-0005-0000-0000-0000EC000000}"/>
    <cellStyle name="Comma 2 98 2" xfId="561" xr:uid="{00000000-0005-0000-0000-0000ED000000}"/>
    <cellStyle name="Comma 2 99" xfId="293" xr:uid="{00000000-0005-0000-0000-0000EE000000}"/>
    <cellStyle name="Comma 2 99 2" xfId="563" xr:uid="{00000000-0005-0000-0000-0000EF000000}"/>
    <cellStyle name="Comma 3" xfId="359" xr:uid="{00000000-0005-0000-0000-0000F0000000}"/>
    <cellStyle name="Comma 3 2" xfId="609" xr:uid="{00000000-0005-0000-0000-0000F1000000}"/>
    <cellStyle name="Comma 3 2 2" xfId="643" xr:uid="{00000000-0005-0000-0000-0000F2000000}"/>
    <cellStyle name="Comma 3 3" xfId="642" xr:uid="{00000000-0005-0000-0000-0000F3000000}"/>
    <cellStyle name="Comma 4" xfId="606" xr:uid="{00000000-0005-0000-0000-0000F4000000}"/>
    <cellStyle name="Comma 5" xfId="616" xr:uid="{00000000-0005-0000-0000-0000F5000000}"/>
    <cellStyle name="Comma 5 2" xfId="644" xr:uid="{00000000-0005-0000-0000-0000F6000000}"/>
    <cellStyle name="Comma 6" xfId="618" xr:uid="{00000000-0005-0000-0000-0000F7000000}"/>
    <cellStyle name="Comma 6 2" xfId="645" xr:uid="{00000000-0005-0000-0000-0000F8000000}"/>
    <cellStyle name="Comma 7" xfId="621" xr:uid="{00000000-0005-0000-0000-0000F9000000}"/>
    <cellStyle name="Comma 7 2" xfId="646" xr:uid="{00000000-0005-0000-0000-0000FA000000}"/>
    <cellStyle name="Currency" xfId="1" builtinId="4"/>
    <cellStyle name="Currency 10" xfId="25" xr:uid="{00000000-0005-0000-0000-0000FB000000}"/>
    <cellStyle name="Currency 10 2" xfId="384" xr:uid="{00000000-0005-0000-0000-0000FC000000}"/>
    <cellStyle name="Currency 10 2 2" xfId="648" xr:uid="{00000000-0005-0000-0000-0000FD000000}"/>
    <cellStyle name="Currency 10 3" xfId="647" xr:uid="{00000000-0005-0000-0000-0000FE000000}"/>
    <cellStyle name="Currency 100" xfId="292" xr:uid="{00000000-0005-0000-0000-0000FF000000}"/>
    <cellStyle name="Currency 100 2" xfId="562" xr:uid="{00000000-0005-0000-0000-000000010000}"/>
    <cellStyle name="Currency 100 2 2" xfId="650" xr:uid="{00000000-0005-0000-0000-000001010000}"/>
    <cellStyle name="Currency 100 3" xfId="649" xr:uid="{00000000-0005-0000-0000-000002010000}"/>
    <cellStyle name="Currency 101" xfId="295" xr:uid="{00000000-0005-0000-0000-000003010000}"/>
    <cellStyle name="Currency 101 2" xfId="564" xr:uid="{00000000-0005-0000-0000-000004010000}"/>
    <cellStyle name="Currency 101 2 2" xfId="652" xr:uid="{00000000-0005-0000-0000-000005010000}"/>
    <cellStyle name="Currency 101 3" xfId="651" xr:uid="{00000000-0005-0000-0000-000006010000}"/>
    <cellStyle name="Currency 102" xfId="298" xr:uid="{00000000-0005-0000-0000-000007010000}"/>
    <cellStyle name="Currency 102 2" xfId="566" xr:uid="{00000000-0005-0000-0000-000008010000}"/>
    <cellStyle name="Currency 102 2 2" xfId="654" xr:uid="{00000000-0005-0000-0000-000009010000}"/>
    <cellStyle name="Currency 102 3" xfId="653" xr:uid="{00000000-0005-0000-0000-00000A010000}"/>
    <cellStyle name="Currency 103" xfId="301" xr:uid="{00000000-0005-0000-0000-00000B010000}"/>
    <cellStyle name="Currency 103 2" xfId="568" xr:uid="{00000000-0005-0000-0000-00000C010000}"/>
    <cellStyle name="Currency 103 2 2" xfId="656" xr:uid="{00000000-0005-0000-0000-00000D010000}"/>
    <cellStyle name="Currency 103 3" xfId="655" xr:uid="{00000000-0005-0000-0000-00000E010000}"/>
    <cellStyle name="Currency 104" xfId="304" xr:uid="{00000000-0005-0000-0000-00000F010000}"/>
    <cellStyle name="Currency 104 2" xfId="570" xr:uid="{00000000-0005-0000-0000-000010010000}"/>
    <cellStyle name="Currency 104 2 2" xfId="658" xr:uid="{00000000-0005-0000-0000-000011010000}"/>
    <cellStyle name="Currency 104 3" xfId="657" xr:uid="{00000000-0005-0000-0000-000012010000}"/>
    <cellStyle name="Currency 105" xfId="307" xr:uid="{00000000-0005-0000-0000-000013010000}"/>
    <cellStyle name="Currency 105 2" xfId="572" xr:uid="{00000000-0005-0000-0000-000014010000}"/>
    <cellStyle name="Currency 105 2 2" xfId="660" xr:uid="{00000000-0005-0000-0000-000015010000}"/>
    <cellStyle name="Currency 105 3" xfId="659" xr:uid="{00000000-0005-0000-0000-000016010000}"/>
    <cellStyle name="Currency 106" xfId="310" xr:uid="{00000000-0005-0000-0000-000017010000}"/>
    <cellStyle name="Currency 106 2" xfId="574" xr:uid="{00000000-0005-0000-0000-000018010000}"/>
    <cellStyle name="Currency 106 2 2" xfId="662" xr:uid="{00000000-0005-0000-0000-000019010000}"/>
    <cellStyle name="Currency 106 3" xfId="661" xr:uid="{00000000-0005-0000-0000-00001A010000}"/>
    <cellStyle name="Currency 107" xfId="313" xr:uid="{00000000-0005-0000-0000-00001B010000}"/>
    <cellStyle name="Currency 107 2" xfId="576" xr:uid="{00000000-0005-0000-0000-00001C010000}"/>
    <cellStyle name="Currency 107 2 2" xfId="664" xr:uid="{00000000-0005-0000-0000-00001D010000}"/>
    <cellStyle name="Currency 107 3" xfId="663" xr:uid="{00000000-0005-0000-0000-00001E010000}"/>
    <cellStyle name="Currency 108" xfId="316" xr:uid="{00000000-0005-0000-0000-00001F010000}"/>
    <cellStyle name="Currency 108 2" xfId="578" xr:uid="{00000000-0005-0000-0000-000020010000}"/>
    <cellStyle name="Currency 108 2 2" xfId="666" xr:uid="{00000000-0005-0000-0000-000021010000}"/>
    <cellStyle name="Currency 108 3" xfId="665" xr:uid="{00000000-0005-0000-0000-000022010000}"/>
    <cellStyle name="Currency 109" xfId="319" xr:uid="{00000000-0005-0000-0000-000023010000}"/>
    <cellStyle name="Currency 109 2" xfId="580" xr:uid="{00000000-0005-0000-0000-000024010000}"/>
    <cellStyle name="Currency 109 2 2" xfId="668" xr:uid="{00000000-0005-0000-0000-000025010000}"/>
    <cellStyle name="Currency 109 3" xfId="667" xr:uid="{00000000-0005-0000-0000-000026010000}"/>
    <cellStyle name="Currency 11" xfId="28" xr:uid="{00000000-0005-0000-0000-000027010000}"/>
    <cellStyle name="Currency 11 2" xfId="386" xr:uid="{00000000-0005-0000-0000-000028010000}"/>
    <cellStyle name="Currency 11 2 2" xfId="670" xr:uid="{00000000-0005-0000-0000-000029010000}"/>
    <cellStyle name="Currency 11 3" xfId="669" xr:uid="{00000000-0005-0000-0000-00002A010000}"/>
    <cellStyle name="Currency 110" xfId="322" xr:uid="{00000000-0005-0000-0000-00002B010000}"/>
    <cellStyle name="Currency 110 2" xfId="582" xr:uid="{00000000-0005-0000-0000-00002C010000}"/>
    <cellStyle name="Currency 110 2 2" xfId="672" xr:uid="{00000000-0005-0000-0000-00002D010000}"/>
    <cellStyle name="Currency 110 3" xfId="671" xr:uid="{00000000-0005-0000-0000-00002E010000}"/>
    <cellStyle name="Currency 111" xfId="325" xr:uid="{00000000-0005-0000-0000-00002F010000}"/>
    <cellStyle name="Currency 111 2" xfId="584" xr:uid="{00000000-0005-0000-0000-000030010000}"/>
    <cellStyle name="Currency 111 2 2" xfId="674" xr:uid="{00000000-0005-0000-0000-000031010000}"/>
    <cellStyle name="Currency 111 3" xfId="673" xr:uid="{00000000-0005-0000-0000-000032010000}"/>
    <cellStyle name="Currency 112" xfId="328" xr:uid="{00000000-0005-0000-0000-000033010000}"/>
    <cellStyle name="Currency 112 2" xfId="586" xr:uid="{00000000-0005-0000-0000-000034010000}"/>
    <cellStyle name="Currency 112 2 2" xfId="676" xr:uid="{00000000-0005-0000-0000-000035010000}"/>
    <cellStyle name="Currency 112 3" xfId="675" xr:uid="{00000000-0005-0000-0000-000036010000}"/>
    <cellStyle name="Currency 113" xfId="331" xr:uid="{00000000-0005-0000-0000-000037010000}"/>
    <cellStyle name="Currency 113 2" xfId="588" xr:uid="{00000000-0005-0000-0000-000038010000}"/>
    <cellStyle name="Currency 113 2 2" xfId="678" xr:uid="{00000000-0005-0000-0000-000039010000}"/>
    <cellStyle name="Currency 113 3" xfId="677" xr:uid="{00000000-0005-0000-0000-00003A010000}"/>
    <cellStyle name="Currency 114" xfId="334" xr:uid="{00000000-0005-0000-0000-00003B010000}"/>
    <cellStyle name="Currency 114 2" xfId="590" xr:uid="{00000000-0005-0000-0000-00003C010000}"/>
    <cellStyle name="Currency 114 2 2" xfId="680" xr:uid="{00000000-0005-0000-0000-00003D010000}"/>
    <cellStyle name="Currency 114 3" xfId="679" xr:uid="{00000000-0005-0000-0000-00003E010000}"/>
    <cellStyle name="Currency 115" xfId="337" xr:uid="{00000000-0005-0000-0000-00003F010000}"/>
    <cellStyle name="Currency 115 2" xfId="592" xr:uid="{00000000-0005-0000-0000-000040010000}"/>
    <cellStyle name="Currency 115 2 2" xfId="682" xr:uid="{00000000-0005-0000-0000-000041010000}"/>
    <cellStyle name="Currency 115 3" xfId="681" xr:uid="{00000000-0005-0000-0000-000042010000}"/>
    <cellStyle name="Currency 116" xfId="340" xr:uid="{00000000-0005-0000-0000-000043010000}"/>
    <cellStyle name="Currency 116 2" xfId="594" xr:uid="{00000000-0005-0000-0000-000044010000}"/>
    <cellStyle name="Currency 116 2 2" xfId="684" xr:uid="{00000000-0005-0000-0000-000045010000}"/>
    <cellStyle name="Currency 116 3" xfId="683" xr:uid="{00000000-0005-0000-0000-000046010000}"/>
    <cellStyle name="Currency 117" xfId="343" xr:uid="{00000000-0005-0000-0000-000047010000}"/>
    <cellStyle name="Currency 117 2" xfId="596" xr:uid="{00000000-0005-0000-0000-000048010000}"/>
    <cellStyle name="Currency 117 2 2" xfId="686" xr:uid="{00000000-0005-0000-0000-000049010000}"/>
    <cellStyle name="Currency 117 3" xfId="685" xr:uid="{00000000-0005-0000-0000-00004A010000}"/>
    <cellStyle name="Currency 118" xfId="346" xr:uid="{00000000-0005-0000-0000-00004B010000}"/>
    <cellStyle name="Currency 118 2" xfId="598" xr:uid="{00000000-0005-0000-0000-00004C010000}"/>
    <cellStyle name="Currency 118 2 2" xfId="688" xr:uid="{00000000-0005-0000-0000-00004D010000}"/>
    <cellStyle name="Currency 118 3" xfId="687" xr:uid="{00000000-0005-0000-0000-00004E010000}"/>
    <cellStyle name="Currency 119" xfId="349" xr:uid="{00000000-0005-0000-0000-00004F010000}"/>
    <cellStyle name="Currency 119 2" xfId="600" xr:uid="{00000000-0005-0000-0000-000050010000}"/>
    <cellStyle name="Currency 119 2 2" xfId="690" xr:uid="{00000000-0005-0000-0000-000051010000}"/>
    <cellStyle name="Currency 119 3" xfId="689" xr:uid="{00000000-0005-0000-0000-000052010000}"/>
    <cellStyle name="Currency 12" xfId="31" xr:uid="{00000000-0005-0000-0000-000053010000}"/>
    <cellStyle name="Currency 12 2" xfId="388" xr:uid="{00000000-0005-0000-0000-000054010000}"/>
    <cellStyle name="Currency 12 2 2" xfId="692" xr:uid="{00000000-0005-0000-0000-000055010000}"/>
    <cellStyle name="Currency 12 3" xfId="691" xr:uid="{00000000-0005-0000-0000-000056010000}"/>
    <cellStyle name="Currency 120" xfId="352" xr:uid="{00000000-0005-0000-0000-000057010000}"/>
    <cellStyle name="Currency 120 2" xfId="602" xr:uid="{00000000-0005-0000-0000-000058010000}"/>
    <cellStyle name="Currency 120 2 2" xfId="694" xr:uid="{00000000-0005-0000-0000-000059010000}"/>
    <cellStyle name="Currency 120 3" xfId="693" xr:uid="{00000000-0005-0000-0000-00005A010000}"/>
    <cellStyle name="Currency 121" xfId="355" xr:uid="{00000000-0005-0000-0000-00005B010000}"/>
    <cellStyle name="Currency 121 2" xfId="604" xr:uid="{00000000-0005-0000-0000-00005C010000}"/>
    <cellStyle name="Currency 121 2 2" xfId="696" xr:uid="{00000000-0005-0000-0000-00005D010000}"/>
    <cellStyle name="Currency 121 3" xfId="695" xr:uid="{00000000-0005-0000-0000-00005E010000}"/>
    <cellStyle name="Currency 13" xfId="34" xr:uid="{00000000-0005-0000-0000-00005F010000}"/>
    <cellStyle name="Currency 13 2" xfId="390" xr:uid="{00000000-0005-0000-0000-000060010000}"/>
    <cellStyle name="Currency 13 2 2" xfId="698" xr:uid="{00000000-0005-0000-0000-000061010000}"/>
    <cellStyle name="Currency 13 3" xfId="697" xr:uid="{00000000-0005-0000-0000-000062010000}"/>
    <cellStyle name="Currency 14" xfId="37" xr:uid="{00000000-0005-0000-0000-000063010000}"/>
    <cellStyle name="Currency 14 2" xfId="392" xr:uid="{00000000-0005-0000-0000-000064010000}"/>
    <cellStyle name="Currency 14 2 2" xfId="700" xr:uid="{00000000-0005-0000-0000-000065010000}"/>
    <cellStyle name="Currency 14 3" xfId="699" xr:uid="{00000000-0005-0000-0000-000066010000}"/>
    <cellStyle name="Currency 15" xfId="40" xr:uid="{00000000-0005-0000-0000-000067010000}"/>
    <cellStyle name="Currency 15 2" xfId="394" xr:uid="{00000000-0005-0000-0000-000068010000}"/>
    <cellStyle name="Currency 15 2 2" xfId="702" xr:uid="{00000000-0005-0000-0000-000069010000}"/>
    <cellStyle name="Currency 15 3" xfId="701" xr:uid="{00000000-0005-0000-0000-00006A010000}"/>
    <cellStyle name="Currency 16" xfId="43" xr:uid="{00000000-0005-0000-0000-00006B010000}"/>
    <cellStyle name="Currency 16 2" xfId="396" xr:uid="{00000000-0005-0000-0000-00006C010000}"/>
    <cellStyle name="Currency 16 2 2" xfId="704" xr:uid="{00000000-0005-0000-0000-00006D010000}"/>
    <cellStyle name="Currency 16 3" xfId="703" xr:uid="{00000000-0005-0000-0000-00006E010000}"/>
    <cellStyle name="Currency 17" xfId="46" xr:uid="{00000000-0005-0000-0000-00006F010000}"/>
    <cellStyle name="Currency 17 2" xfId="398" xr:uid="{00000000-0005-0000-0000-000070010000}"/>
    <cellStyle name="Currency 17 2 2" xfId="706" xr:uid="{00000000-0005-0000-0000-000071010000}"/>
    <cellStyle name="Currency 17 3" xfId="705" xr:uid="{00000000-0005-0000-0000-000072010000}"/>
    <cellStyle name="Currency 18" xfId="49" xr:uid="{00000000-0005-0000-0000-000073010000}"/>
    <cellStyle name="Currency 18 2" xfId="400" xr:uid="{00000000-0005-0000-0000-000074010000}"/>
    <cellStyle name="Currency 18 2 2" xfId="708" xr:uid="{00000000-0005-0000-0000-000075010000}"/>
    <cellStyle name="Currency 18 3" xfId="707" xr:uid="{00000000-0005-0000-0000-000076010000}"/>
    <cellStyle name="Currency 19" xfId="52" xr:uid="{00000000-0005-0000-0000-000077010000}"/>
    <cellStyle name="Currency 19 2" xfId="402" xr:uid="{00000000-0005-0000-0000-000078010000}"/>
    <cellStyle name="Currency 19 2 2" xfId="710" xr:uid="{00000000-0005-0000-0000-000079010000}"/>
    <cellStyle name="Currency 19 3" xfId="709" xr:uid="{00000000-0005-0000-0000-00007A010000}"/>
    <cellStyle name="Currency 2" xfId="4" xr:uid="{00000000-0005-0000-0000-00007B010000}"/>
    <cellStyle name="Currency 2 2" xfId="362" xr:uid="{00000000-0005-0000-0000-00007C010000}"/>
    <cellStyle name="Currency 2 2 2" xfId="612" xr:uid="{00000000-0005-0000-0000-00007D010000}"/>
    <cellStyle name="Currency 2 3" xfId="370" xr:uid="{00000000-0005-0000-0000-00007E010000}"/>
    <cellStyle name="Currency 2 3 2" xfId="712" xr:uid="{00000000-0005-0000-0000-00007F010000}"/>
    <cellStyle name="Currency 2 4" xfId="711" xr:uid="{00000000-0005-0000-0000-000080010000}"/>
    <cellStyle name="Currency 20" xfId="55" xr:uid="{00000000-0005-0000-0000-000081010000}"/>
    <cellStyle name="Currency 20 2" xfId="404" xr:uid="{00000000-0005-0000-0000-000082010000}"/>
    <cellStyle name="Currency 20 2 2" xfId="714" xr:uid="{00000000-0005-0000-0000-000083010000}"/>
    <cellStyle name="Currency 20 3" xfId="713" xr:uid="{00000000-0005-0000-0000-000084010000}"/>
    <cellStyle name="Currency 21" xfId="58" xr:uid="{00000000-0005-0000-0000-000085010000}"/>
    <cellStyle name="Currency 21 2" xfId="406" xr:uid="{00000000-0005-0000-0000-000086010000}"/>
    <cellStyle name="Currency 21 2 2" xfId="716" xr:uid="{00000000-0005-0000-0000-000087010000}"/>
    <cellStyle name="Currency 21 3" xfId="715" xr:uid="{00000000-0005-0000-0000-000088010000}"/>
    <cellStyle name="Currency 22" xfId="61" xr:uid="{00000000-0005-0000-0000-000089010000}"/>
    <cellStyle name="Currency 22 2" xfId="408" xr:uid="{00000000-0005-0000-0000-00008A010000}"/>
    <cellStyle name="Currency 22 2 2" xfId="718" xr:uid="{00000000-0005-0000-0000-00008B010000}"/>
    <cellStyle name="Currency 22 3" xfId="717" xr:uid="{00000000-0005-0000-0000-00008C010000}"/>
    <cellStyle name="Currency 23" xfId="64" xr:uid="{00000000-0005-0000-0000-00008D010000}"/>
    <cellStyle name="Currency 23 2" xfId="410" xr:uid="{00000000-0005-0000-0000-00008E010000}"/>
    <cellStyle name="Currency 23 2 2" xfId="720" xr:uid="{00000000-0005-0000-0000-00008F010000}"/>
    <cellStyle name="Currency 23 3" xfId="719" xr:uid="{00000000-0005-0000-0000-000090010000}"/>
    <cellStyle name="Currency 24" xfId="67" xr:uid="{00000000-0005-0000-0000-000091010000}"/>
    <cellStyle name="Currency 24 2" xfId="412" xr:uid="{00000000-0005-0000-0000-000092010000}"/>
    <cellStyle name="Currency 24 2 2" xfId="722" xr:uid="{00000000-0005-0000-0000-000093010000}"/>
    <cellStyle name="Currency 24 3" xfId="721" xr:uid="{00000000-0005-0000-0000-000094010000}"/>
    <cellStyle name="Currency 25" xfId="70" xr:uid="{00000000-0005-0000-0000-000095010000}"/>
    <cellStyle name="Currency 25 2" xfId="414" xr:uid="{00000000-0005-0000-0000-000096010000}"/>
    <cellStyle name="Currency 25 2 2" xfId="724" xr:uid="{00000000-0005-0000-0000-000097010000}"/>
    <cellStyle name="Currency 25 3" xfId="723" xr:uid="{00000000-0005-0000-0000-000098010000}"/>
    <cellStyle name="Currency 26" xfId="73" xr:uid="{00000000-0005-0000-0000-000099010000}"/>
    <cellStyle name="Currency 26 2" xfId="416" xr:uid="{00000000-0005-0000-0000-00009A010000}"/>
    <cellStyle name="Currency 26 2 2" xfId="726" xr:uid="{00000000-0005-0000-0000-00009B010000}"/>
    <cellStyle name="Currency 26 3" xfId="725" xr:uid="{00000000-0005-0000-0000-00009C010000}"/>
    <cellStyle name="Currency 27" xfId="76" xr:uid="{00000000-0005-0000-0000-00009D010000}"/>
    <cellStyle name="Currency 27 2" xfId="418" xr:uid="{00000000-0005-0000-0000-00009E010000}"/>
    <cellStyle name="Currency 27 2 2" xfId="728" xr:uid="{00000000-0005-0000-0000-00009F010000}"/>
    <cellStyle name="Currency 27 3" xfId="727" xr:uid="{00000000-0005-0000-0000-0000A0010000}"/>
    <cellStyle name="Currency 28" xfId="79" xr:uid="{00000000-0005-0000-0000-0000A1010000}"/>
    <cellStyle name="Currency 28 2" xfId="420" xr:uid="{00000000-0005-0000-0000-0000A2010000}"/>
    <cellStyle name="Currency 28 2 2" xfId="730" xr:uid="{00000000-0005-0000-0000-0000A3010000}"/>
    <cellStyle name="Currency 28 3" xfId="729" xr:uid="{00000000-0005-0000-0000-0000A4010000}"/>
    <cellStyle name="Currency 29" xfId="82" xr:uid="{00000000-0005-0000-0000-0000A5010000}"/>
    <cellStyle name="Currency 29 2" xfId="422" xr:uid="{00000000-0005-0000-0000-0000A6010000}"/>
    <cellStyle name="Currency 29 2 2" xfId="732" xr:uid="{00000000-0005-0000-0000-0000A7010000}"/>
    <cellStyle name="Currency 29 3" xfId="731" xr:uid="{00000000-0005-0000-0000-0000A8010000}"/>
    <cellStyle name="Currency 3" xfId="2" xr:uid="{00000000-0005-0000-0000-0000A9010000}"/>
    <cellStyle name="Currency 3 2" xfId="369" xr:uid="{00000000-0005-0000-0000-0000AA010000}"/>
    <cellStyle name="Currency 30" xfId="85" xr:uid="{00000000-0005-0000-0000-0000AB010000}"/>
    <cellStyle name="Currency 30 2" xfId="424" xr:uid="{00000000-0005-0000-0000-0000AC010000}"/>
    <cellStyle name="Currency 30 2 2" xfId="734" xr:uid="{00000000-0005-0000-0000-0000AD010000}"/>
    <cellStyle name="Currency 30 3" xfId="733" xr:uid="{00000000-0005-0000-0000-0000AE010000}"/>
    <cellStyle name="Currency 31" xfId="88" xr:uid="{00000000-0005-0000-0000-0000AF010000}"/>
    <cellStyle name="Currency 31 2" xfId="426" xr:uid="{00000000-0005-0000-0000-0000B0010000}"/>
    <cellStyle name="Currency 31 2 2" xfId="736" xr:uid="{00000000-0005-0000-0000-0000B1010000}"/>
    <cellStyle name="Currency 31 3" xfId="735" xr:uid="{00000000-0005-0000-0000-0000B2010000}"/>
    <cellStyle name="Currency 32" xfId="91" xr:uid="{00000000-0005-0000-0000-0000B3010000}"/>
    <cellStyle name="Currency 32 2" xfId="428" xr:uid="{00000000-0005-0000-0000-0000B4010000}"/>
    <cellStyle name="Currency 32 2 2" xfId="738" xr:uid="{00000000-0005-0000-0000-0000B5010000}"/>
    <cellStyle name="Currency 32 3" xfId="737" xr:uid="{00000000-0005-0000-0000-0000B6010000}"/>
    <cellStyle name="Currency 33" xfId="94" xr:uid="{00000000-0005-0000-0000-0000B7010000}"/>
    <cellStyle name="Currency 33 2" xfId="430" xr:uid="{00000000-0005-0000-0000-0000B8010000}"/>
    <cellStyle name="Currency 33 2 2" xfId="740" xr:uid="{00000000-0005-0000-0000-0000B9010000}"/>
    <cellStyle name="Currency 33 3" xfId="739" xr:uid="{00000000-0005-0000-0000-0000BA010000}"/>
    <cellStyle name="Currency 34" xfId="97" xr:uid="{00000000-0005-0000-0000-0000BB010000}"/>
    <cellStyle name="Currency 34 2" xfId="432" xr:uid="{00000000-0005-0000-0000-0000BC010000}"/>
    <cellStyle name="Currency 34 2 2" xfId="742" xr:uid="{00000000-0005-0000-0000-0000BD010000}"/>
    <cellStyle name="Currency 34 3" xfId="741" xr:uid="{00000000-0005-0000-0000-0000BE010000}"/>
    <cellStyle name="Currency 35" xfId="100" xr:uid="{00000000-0005-0000-0000-0000BF010000}"/>
    <cellStyle name="Currency 35 2" xfId="434" xr:uid="{00000000-0005-0000-0000-0000C0010000}"/>
    <cellStyle name="Currency 35 2 2" xfId="744" xr:uid="{00000000-0005-0000-0000-0000C1010000}"/>
    <cellStyle name="Currency 35 3" xfId="743" xr:uid="{00000000-0005-0000-0000-0000C2010000}"/>
    <cellStyle name="Currency 36" xfId="103" xr:uid="{00000000-0005-0000-0000-0000C3010000}"/>
    <cellStyle name="Currency 36 2" xfId="436" xr:uid="{00000000-0005-0000-0000-0000C4010000}"/>
    <cellStyle name="Currency 36 2 2" xfId="746" xr:uid="{00000000-0005-0000-0000-0000C5010000}"/>
    <cellStyle name="Currency 36 3" xfId="745" xr:uid="{00000000-0005-0000-0000-0000C6010000}"/>
    <cellStyle name="Currency 37" xfId="106" xr:uid="{00000000-0005-0000-0000-0000C7010000}"/>
    <cellStyle name="Currency 37 2" xfId="438" xr:uid="{00000000-0005-0000-0000-0000C8010000}"/>
    <cellStyle name="Currency 37 2 2" xfId="748" xr:uid="{00000000-0005-0000-0000-0000C9010000}"/>
    <cellStyle name="Currency 37 3" xfId="747" xr:uid="{00000000-0005-0000-0000-0000CA010000}"/>
    <cellStyle name="Currency 38" xfId="109" xr:uid="{00000000-0005-0000-0000-0000CB010000}"/>
    <cellStyle name="Currency 38 2" xfId="440" xr:uid="{00000000-0005-0000-0000-0000CC010000}"/>
    <cellStyle name="Currency 38 2 2" xfId="750" xr:uid="{00000000-0005-0000-0000-0000CD010000}"/>
    <cellStyle name="Currency 38 3" xfId="749" xr:uid="{00000000-0005-0000-0000-0000CE010000}"/>
    <cellStyle name="Currency 39" xfId="112" xr:uid="{00000000-0005-0000-0000-0000CF010000}"/>
    <cellStyle name="Currency 39 2" xfId="442" xr:uid="{00000000-0005-0000-0000-0000D0010000}"/>
    <cellStyle name="Currency 39 2 2" xfId="752" xr:uid="{00000000-0005-0000-0000-0000D1010000}"/>
    <cellStyle name="Currency 39 3" xfId="751" xr:uid="{00000000-0005-0000-0000-0000D2010000}"/>
    <cellStyle name="Currency 4" xfId="7" xr:uid="{00000000-0005-0000-0000-0000D3010000}"/>
    <cellStyle name="Currency 4 2" xfId="372" xr:uid="{00000000-0005-0000-0000-0000D4010000}"/>
    <cellStyle name="Currency 4 2 2" xfId="754" xr:uid="{00000000-0005-0000-0000-0000D5010000}"/>
    <cellStyle name="Currency 4 3" xfId="753" xr:uid="{00000000-0005-0000-0000-0000D6010000}"/>
    <cellStyle name="Currency 40" xfId="115" xr:uid="{00000000-0005-0000-0000-0000D7010000}"/>
    <cellStyle name="Currency 40 2" xfId="444" xr:uid="{00000000-0005-0000-0000-0000D8010000}"/>
    <cellStyle name="Currency 40 2 2" xfId="756" xr:uid="{00000000-0005-0000-0000-0000D9010000}"/>
    <cellStyle name="Currency 40 3" xfId="755" xr:uid="{00000000-0005-0000-0000-0000DA010000}"/>
    <cellStyle name="Currency 41" xfId="118" xr:uid="{00000000-0005-0000-0000-0000DB010000}"/>
    <cellStyle name="Currency 41 2" xfId="446" xr:uid="{00000000-0005-0000-0000-0000DC010000}"/>
    <cellStyle name="Currency 41 2 2" xfId="758" xr:uid="{00000000-0005-0000-0000-0000DD010000}"/>
    <cellStyle name="Currency 41 3" xfId="757" xr:uid="{00000000-0005-0000-0000-0000DE010000}"/>
    <cellStyle name="Currency 42" xfId="121" xr:uid="{00000000-0005-0000-0000-0000DF010000}"/>
    <cellStyle name="Currency 42 2" xfId="448" xr:uid="{00000000-0005-0000-0000-0000E0010000}"/>
    <cellStyle name="Currency 42 2 2" xfId="760" xr:uid="{00000000-0005-0000-0000-0000E1010000}"/>
    <cellStyle name="Currency 42 3" xfId="759" xr:uid="{00000000-0005-0000-0000-0000E2010000}"/>
    <cellStyle name="Currency 43" xfId="124" xr:uid="{00000000-0005-0000-0000-0000E3010000}"/>
    <cellStyle name="Currency 43 2" xfId="450" xr:uid="{00000000-0005-0000-0000-0000E4010000}"/>
    <cellStyle name="Currency 43 2 2" xfId="762" xr:uid="{00000000-0005-0000-0000-0000E5010000}"/>
    <cellStyle name="Currency 43 3" xfId="761" xr:uid="{00000000-0005-0000-0000-0000E6010000}"/>
    <cellStyle name="Currency 44" xfId="127" xr:uid="{00000000-0005-0000-0000-0000E7010000}"/>
    <cellStyle name="Currency 44 2" xfId="452" xr:uid="{00000000-0005-0000-0000-0000E8010000}"/>
    <cellStyle name="Currency 44 2 2" xfId="764" xr:uid="{00000000-0005-0000-0000-0000E9010000}"/>
    <cellStyle name="Currency 44 3" xfId="763" xr:uid="{00000000-0005-0000-0000-0000EA010000}"/>
    <cellStyle name="Currency 45" xfId="130" xr:uid="{00000000-0005-0000-0000-0000EB010000}"/>
    <cellStyle name="Currency 45 2" xfId="454" xr:uid="{00000000-0005-0000-0000-0000EC010000}"/>
    <cellStyle name="Currency 45 2 2" xfId="766" xr:uid="{00000000-0005-0000-0000-0000ED010000}"/>
    <cellStyle name="Currency 45 3" xfId="765" xr:uid="{00000000-0005-0000-0000-0000EE010000}"/>
    <cellStyle name="Currency 46" xfId="133" xr:uid="{00000000-0005-0000-0000-0000EF010000}"/>
    <cellStyle name="Currency 46 2" xfId="456" xr:uid="{00000000-0005-0000-0000-0000F0010000}"/>
    <cellStyle name="Currency 46 2 2" xfId="768" xr:uid="{00000000-0005-0000-0000-0000F1010000}"/>
    <cellStyle name="Currency 46 3" xfId="767" xr:uid="{00000000-0005-0000-0000-0000F2010000}"/>
    <cellStyle name="Currency 47" xfId="136" xr:uid="{00000000-0005-0000-0000-0000F3010000}"/>
    <cellStyle name="Currency 47 2" xfId="458" xr:uid="{00000000-0005-0000-0000-0000F4010000}"/>
    <cellStyle name="Currency 47 2 2" xfId="770" xr:uid="{00000000-0005-0000-0000-0000F5010000}"/>
    <cellStyle name="Currency 47 3" xfId="769" xr:uid="{00000000-0005-0000-0000-0000F6010000}"/>
    <cellStyle name="Currency 48" xfId="139" xr:uid="{00000000-0005-0000-0000-0000F7010000}"/>
    <cellStyle name="Currency 48 2" xfId="460" xr:uid="{00000000-0005-0000-0000-0000F8010000}"/>
    <cellStyle name="Currency 48 2 2" xfId="772" xr:uid="{00000000-0005-0000-0000-0000F9010000}"/>
    <cellStyle name="Currency 48 3" xfId="771" xr:uid="{00000000-0005-0000-0000-0000FA010000}"/>
    <cellStyle name="Currency 49" xfId="142" xr:uid="{00000000-0005-0000-0000-0000FB010000}"/>
    <cellStyle name="Currency 49 2" xfId="462" xr:uid="{00000000-0005-0000-0000-0000FC010000}"/>
    <cellStyle name="Currency 49 2 2" xfId="774" xr:uid="{00000000-0005-0000-0000-0000FD010000}"/>
    <cellStyle name="Currency 49 3" xfId="773" xr:uid="{00000000-0005-0000-0000-0000FE010000}"/>
    <cellStyle name="Currency 5" xfId="10" xr:uid="{00000000-0005-0000-0000-0000FF010000}"/>
    <cellStyle name="Currency 5 2" xfId="374" xr:uid="{00000000-0005-0000-0000-000000020000}"/>
    <cellStyle name="Currency 5 2 2" xfId="776" xr:uid="{00000000-0005-0000-0000-000001020000}"/>
    <cellStyle name="Currency 5 3" xfId="775" xr:uid="{00000000-0005-0000-0000-000002020000}"/>
    <cellStyle name="Currency 50" xfId="145" xr:uid="{00000000-0005-0000-0000-000003020000}"/>
    <cellStyle name="Currency 50 2" xfId="464" xr:uid="{00000000-0005-0000-0000-000004020000}"/>
    <cellStyle name="Currency 50 2 2" xfId="778" xr:uid="{00000000-0005-0000-0000-000005020000}"/>
    <cellStyle name="Currency 50 3" xfId="777" xr:uid="{00000000-0005-0000-0000-000006020000}"/>
    <cellStyle name="Currency 51" xfId="148" xr:uid="{00000000-0005-0000-0000-000007020000}"/>
    <cellStyle name="Currency 51 2" xfId="466" xr:uid="{00000000-0005-0000-0000-000008020000}"/>
    <cellStyle name="Currency 51 2 2" xfId="780" xr:uid="{00000000-0005-0000-0000-000009020000}"/>
    <cellStyle name="Currency 51 3" xfId="779" xr:uid="{00000000-0005-0000-0000-00000A020000}"/>
    <cellStyle name="Currency 52" xfId="151" xr:uid="{00000000-0005-0000-0000-00000B020000}"/>
    <cellStyle name="Currency 52 2" xfId="468" xr:uid="{00000000-0005-0000-0000-00000C020000}"/>
    <cellStyle name="Currency 52 2 2" xfId="782" xr:uid="{00000000-0005-0000-0000-00000D020000}"/>
    <cellStyle name="Currency 52 3" xfId="781" xr:uid="{00000000-0005-0000-0000-00000E020000}"/>
    <cellStyle name="Currency 53" xfId="368" xr:uid="{00000000-0005-0000-0000-00000F020000}"/>
    <cellStyle name="Currency 54" xfId="619" xr:uid="{00000000-0005-0000-0000-000010020000}"/>
    <cellStyle name="Currency 54 2" xfId="783" xr:uid="{00000000-0005-0000-0000-000011020000}"/>
    <cellStyle name="Currency 55" xfId="158" xr:uid="{00000000-0005-0000-0000-000012020000}"/>
    <cellStyle name="Currency 55 2" xfId="472" xr:uid="{00000000-0005-0000-0000-000013020000}"/>
    <cellStyle name="Currency 55 2 2" xfId="785" xr:uid="{00000000-0005-0000-0000-000014020000}"/>
    <cellStyle name="Currency 55 3" xfId="784" xr:uid="{00000000-0005-0000-0000-000015020000}"/>
    <cellStyle name="Currency 56" xfId="161" xr:uid="{00000000-0005-0000-0000-000016020000}"/>
    <cellStyle name="Currency 56 2" xfId="474" xr:uid="{00000000-0005-0000-0000-000017020000}"/>
    <cellStyle name="Currency 56 2 2" xfId="787" xr:uid="{00000000-0005-0000-0000-000018020000}"/>
    <cellStyle name="Currency 56 3" xfId="786" xr:uid="{00000000-0005-0000-0000-000019020000}"/>
    <cellStyle name="Currency 57" xfId="164" xr:uid="{00000000-0005-0000-0000-00001A020000}"/>
    <cellStyle name="Currency 57 2" xfId="476" xr:uid="{00000000-0005-0000-0000-00001B020000}"/>
    <cellStyle name="Currency 57 2 2" xfId="789" xr:uid="{00000000-0005-0000-0000-00001C020000}"/>
    <cellStyle name="Currency 57 3" xfId="788" xr:uid="{00000000-0005-0000-0000-00001D020000}"/>
    <cellStyle name="Currency 58" xfId="167" xr:uid="{00000000-0005-0000-0000-00001E020000}"/>
    <cellStyle name="Currency 58 2" xfId="478" xr:uid="{00000000-0005-0000-0000-00001F020000}"/>
    <cellStyle name="Currency 58 2 2" xfId="791" xr:uid="{00000000-0005-0000-0000-000020020000}"/>
    <cellStyle name="Currency 58 3" xfId="790" xr:uid="{00000000-0005-0000-0000-000021020000}"/>
    <cellStyle name="Currency 59" xfId="170" xr:uid="{00000000-0005-0000-0000-000022020000}"/>
    <cellStyle name="Currency 59 2" xfId="480" xr:uid="{00000000-0005-0000-0000-000023020000}"/>
    <cellStyle name="Currency 59 2 2" xfId="793" xr:uid="{00000000-0005-0000-0000-000024020000}"/>
    <cellStyle name="Currency 59 3" xfId="792" xr:uid="{00000000-0005-0000-0000-000025020000}"/>
    <cellStyle name="Currency 6" xfId="13" xr:uid="{00000000-0005-0000-0000-000026020000}"/>
    <cellStyle name="Currency 6 2" xfId="376" xr:uid="{00000000-0005-0000-0000-000027020000}"/>
    <cellStyle name="Currency 6 2 2" xfId="795" xr:uid="{00000000-0005-0000-0000-000028020000}"/>
    <cellStyle name="Currency 6 3" xfId="794" xr:uid="{00000000-0005-0000-0000-000029020000}"/>
    <cellStyle name="Currency 60" xfId="173" xr:uid="{00000000-0005-0000-0000-00002A020000}"/>
    <cellStyle name="Currency 60 2" xfId="482" xr:uid="{00000000-0005-0000-0000-00002B020000}"/>
    <cellStyle name="Currency 60 2 2" xfId="797" xr:uid="{00000000-0005-0000-0000-00002C020000}"/>
    <cellStyle name="Currency 60 3" xfId="796" xr:uid="{00000000-0005-0000-0000-00002D020000}"/>
    <cellStyle name="Currency 61" xfId="176" xr:uid="{00000000-0005-0000-0000-00002E020000}"/>
    <cellStyle name="Currency 61 2" xfId="484" xr:uid="{00000000-0005-0000-0000-00002F020000}"/>
    <cellStyle name="Currency 61 2 2" xfId="799" xr:uid="{00000000-0005-0000-0000-000030020000}"/>
    <cellStyle name="Currency 61 3" xfId="798" xr:uid="{00000000-0005-0000-0000-000031020000}"/>
    <cellStyle name="Currency 62" xfId="179" xr:uid="{00000000-0005-0000-0000-000032020000}"/>
    <cellStyle name="Currency 62 2" xfId="486" xr:uid="{00000000-0005-0000-0000-000033020000}"/>
    <cellStyle name="Currency 62 2 2" xfId="801" xr:uid="{00000000-0005-0000-0000-000034020000}"/>
    <cellStyle name="Currency 62 3" xfId="800" xr:uid="{00000000-0005-0000-0000-000035020000}"/>
    <cellStyle name="Currency 63" xfId="182" xr:uid="{00000000-0005-0000-0000-000036020000}"/>
    <cellStyle name="Currency 63 2" xfId="488" xr:uid="{00000000-0005-0000-0000-000037020000}"/>
    <cellStyle name="Currency 63 2 2" xfId="803" xr:uid="{00000000-0005-0000-0000-000038020000}"/>
    <cellStyle name="Currency 63 3" xfId="802" xr:uid="{00000000-0005-0000-0000-000039020000}"/>
    <cellStyle name="Currency 64" xfId="185" xr:uid="{00000000-0005-0000-0000-00003A020000}"/>
    <cellStyle name="Currency 64 2" xfId="490" xr:uid="{00000000-0005-0000-0000-00003B020000}"/>
    <cellStyle name="Currency 64 2 2" xfId="805" xr:uid="{00000000-0005-0000-0000-00003C020000}"/>
    <cellStyle name="Currency 64 3" xfId="804" xr:uid="{00000000-0005-0000-0000-00003D020000}"/>
    <cellStyle name="Currency 66" xfId="190" xr:uid="{00000000-0005-0000-0000-00003E020000}"/>
    <cellStyle name="Currency 66 2" xfId="493" xr:uid="{00000000-0005-0000-0000-00003F020000}"/>
    <cellStyle name="Currency 66 2 2" xfId="807" xr:uid="{00000000-0005-0000-0000-000040020000}"/>
    <cellStyle name="Currency 66 3" xfId="806" xr:uid="{00000000-0005-0000-0000-000041020000}"/>
    <cellStyle name="Currency 67" xfId="193" xr:uid="{00000000-0005-0000-0000-000042020000}"/>
    <cellStyle name="Currency 67 2" xfId="495" xr:uid="{00000000-0005-0000-0000-000043020000}"/>
    <cellStyle name="Currency 67 2 2" xfId="809" xr:uid="{00000000-0005-0000-0000-000044020000}"/>
    <cellStyle name="Currency 67 3" xfId="808" xr:uid="{00000000-0005-0000-0000-000045020000}"/>
    <cellStyle name="Currency 68" xfId="196" xr:uid="{00000000-0005-0000-0000-000046020000}"/>
    <cellStyle name="Currency 68 2" xfId="497" xr:uid="{00000000-0005-0000-0000-000047020000}"/>
    <cellStyle name="Currency 68 2 2" xfId="811" xr:uid="{00000000-0005-0000-0000-000048020000}"/>
    <cellStyle name="Currency 68 3" xfId="810" xr:uid="{00000000-0005-0000-0000-000049020000}"/>
    <cellStyle name="Currency 69" xfId="199" xr:uid="{00000000-0005-0000-0000-00004A020000}"/>
    <cellStyle name="Currency 69 2" xfId="499" xr:uid="{00000000-0005-0000-0000-00004B020000}"/>
    <cellStyle name="Currency 69 2 2" xfId="813" xr:uid="{00000000-0005-0000-0000-00004C020000}"/>
    <cellStyle name="Currency 69 3" xfId="812" xr:uid="{00000000-0005-0000-0000-00004D020000}"/>
    <cellStyle name="Currency 7" xfId="16" xr:uid="{00000000-0005-0000-0000-00004E020000}"/>
    <cellStyle name="Currency 7 2" xfId="378" xr:uid="{00000000-0005-0000-0000-00004F020000}"/>
    <cellStyle name="Currency 7 2 2" xfId="815" xr:uid="{00000000-0005-0000-0000-000050020000}"/>
    <cellStyle name="Currency 7 3" xfId="814" xr:uid="{00000000-0005-0000-0000-000051020000}"/>
    <cellStyle name="Currency 70" xfId="202" xr:uid="{00000000-0005-0000-0000-000052020000}"/>
    <cellStyle name="Currency 70 2" xfId="501" xr:uid="{00000000-0005-0000-0000-000053020000}"/>
    <cellStyle name="Currency 70 2 2" xfId="817" xr:uid="{00000000-0005-0000-0000-000054020000}"/>
    <cellStyle name="Currency 70 3" xfId="816" xr:uid="{00000000-0005-0000-0000-000055020000}"/>
    <cellStyle name="Currency 71" xfId="205" xr:uid="{00000000-0005-0000-0000-000056020000}"/>
    <cellStyle name="Currency 71 2" xfId="503" xr:uid="{00000000-0005-0000-0000-000057020000}"/>
    <cellStyle name="Currency 71 2 2" xfId="819" xr:uid="{00000000-0005-0000-0000-000058020000}"/>
    <cellStyle name="Currency 71 3" xfId="818" xr:uid="{00000000-0005-0000-0000-000059020000}"/>
    <cellStyle name="Currency 72" xfId="208" xr:uid="{00000000-0005-0000-0000-00005A020000}"/>
    <cellStyle name="Currency 72 2" xfId="505" xr:uid="{00000000-0005-0000-0000-00005B020000}"/>
    <cellStyle name="Currency 72 2 2" xfId="821" xr:uid="{00000000-0005-0000-0000-00005C020000}"/>
    <cellStyle name="Currency 72 3" xfId="820" xr:uid="{00000000-0005-0000-0000-00005D020000}"/>
    <cellStyle name="Currency 73" xfId="211" xr:uid="{00000000-0005-0000-0000-00005E020000}"/>
    <cellStyle name="Currency 73 2" xfId="507" xr:uid="{00000000-0005-0000-0000-00005F020000}"/>
    <cellStyle name="Currency 73 2 2" xfId="823" xr:uid="{00000000-0005-0000-0000-000060020000}"/>
    <cellStyle name="Currency 73 3" xfId="822" xr:uid="{00000000-0005-0000-0000-000061020000}"/>
    <cellStyle name="Currency 74" xfId="214" xr:uid="{00000000-0005-0000-0000-000062020000}"/>
    <cellStyle name="Currency 74 2" xfId="509" xr:uid="{00000000-0005-0000-0000-000063020000}"/>
    <cellStyle name="Currency 74 2 2" xfId="825" xr:uid="{00000000-0005-0000-0000-000064020000}"/>
    <cellStyle name="Currency 74 3" xfId="824" xr:uid="{00000000-0005-0000-0000-000065020000}"/>
    <cellStyle name="Currency 75" xfId="217" xr:uid="{00000000-0005-0000-0000-000066020000}"/>
    <cellStyle name="Currency 75 2" xfId="511" xr:uid="{00000000-0005-0000-0000-000067020000}"/>
    <cellStyle name="Currency 75 2 2" xfId="827" xr:uid="{00000000-0005-0000-0000-000068020000}"/>
    <cellStyle name="Currency 75 3" xfId="826" xr:uid="{00000000-0005-0000-0000-000069020000}"/>
    <cellStyle name="Currency 76" xfId="220" xr:uid="{00000000-0005-0000-0000-00006A020000}"/>
    <cellStyle name="Currency 76 2" xfId="513" xr:uid="{00000000-0005-0000-0000-00006B020000}"/>
    <cellStyle name="Currency 76 2 2" xfId="829" xr:uid="{00000000-0005-0000-0000-00006C020000}"/>
    <cellStyle name="Currency 76 3" xfId="828" xr:uid="{00000000-0005-0000-0000-00006D020000}"/>
    <cellStyle name="Currency 77" xfId="223" xr:uid="{00000000-0005-0000-0000-00006E020000}"/>
    <cellStyle name="Currency 77 2" xfId="515" xr:uid="{00000000-0005-0000-0000-00006F020000}"/>
    <cellStyle name="Currency 77 2 2" xfId="831" xr:uid="{00000000-0005-0000-0000-000070020000}"/>
    <cellStyle name="Currency 77 3" xfId="830" xr:uid="{00000000-0005-0000-0000-000071020000}"/>
    <cellStyle name="Currency 78" xfId="226" xr:uid="{00000000-0005-0000-0000-000072020000}"/>
    <cellStyle name="Currency 78 2" xfId="517" xr:uid="{00000000-0005-0000-0000-000073020000}"/>
    <cellStyle name="Currency 78 2 2" xfId="833" xr:uid="{00000000-0005-0000-0000-000074020000}"/>
    <cellStyle name="Currency 78 3" xfId="832" xr:uid="{00000000-0005-0000-0000-000075020000}"/>
    <cellStyle name="Currency 79" xfId="229" xr:uid="{00000000-0005-0000-0000-000076020000}"/>
    <cellStyle name="Currency 79 2" xfId="519" xr:uid="{00000000-0005-0000-0000-000077020000}"/>
    <cellStyle name="Currency 79 2 2" xfId="835" xr:uid="{00000000-0005-0000-0000-000078020000}"/>
    <cellStyle name="Currency 79 3" xfId="834" xr:uid="{00000000-0005-0000-0000-000079020000}"/>
    <cellStyle name="Currency 8" xfId="19" xr:uid="{00000000-0005-0000-0000-00007A020000}"/>
    <cellStyle name="Currency 8 2" xfId="380" xr:uid="{00000000-0005-0000-0000-00007B020000}"/>
    <cellStyle name="Currency 8 2 2" xfId="837" xr:uid="{00000000-0005-0000-0000-00007C020000}"/>
    <cellStyle name="Currency 8 3" xfId="836" xr:uid="{00000000-0005-0000-0000-00007D020000}"/>
    <cellStyle name="Currency 80" xfId="232" xr:uid="{00000000-0005-0000-0000-00007E020000}"/>
    <cellStyle name="Currency 80 2" xfId="521" xr:uid="{00000000-0005-0000-0000-00007F020000}"/>
    <cellStyle name="Currency 80 2 2" xfId="839" xr:uid="{00000000-0005-0000-0000-000080020000}"/>
    <cellStyle name="Currency 80 3" xfId="838" xr:uid="{00000000-0005-0000-0000-000081020000}"/>
    <cellStyle name="Currency 81" xfId="235" xr:uid="{00000000-0005-0000-0000-000082020000}"/>
    <cellStyle name="Currency 81 2" xfId="523" xr:uid="{00000000-0005-0000-0000-000083020000}"/>
    <cellStyle name="Currency 81 2 2" xfId="841" xr:uid="{00000000-0005-0000-0000-000084020000}"/>
    <cellStyle name="Currency 81 3" xfId="840" xr:uid="{00000000-0005-0000-0000-000085020000}"/>
    <cellStyle name="Currency 82" xfId="238" xr:uid="{00000000-0005-0000-0000-000086020000}"/>
    <cellStyle name="Currency 82 2" xfId="525" xr:uid="{00000000-0005-0000-0000-000087020000}"/>
    <cellStyle name="Currency 82 2 2" xfId="843" xr:uid="{00000000-0005-0000-0000-000088020000}"/>
    <cellStyle name="Currency 82 3" xfId="842" xr:uid="{00000000-0005-0000-0000-000089020000}"/>
    <cellStyle name="Currency 83" xfId="241" xr:uid="{00000000-0005-0000-0000-00008A020000}"/>
    <cellStyle name="Currency 83 2" xfId="527" xr:uid="{00000000-0005-0000-0000-00008B020000}"/>
    <cellStyle name="Currency 83 2 2" xfId="845" xr:uid="{00000000-0005-0000-0000-00008C020000}"/>
    <cellStyle name="Currency 83 3" xfId="844" xr:uid="{00000000-0005-0000-0000-00008D020000}"/>
    <cellStyle name="Currency 84" xfId="244" xr:uid="{00000000-0005-0000-0000-00008E020000}"/>
    <cellStyle name="Currency 84 2" xfId="529" xr:uid="{00000000-0005-0000-0000-00008F020000}"/>
    <cellStyle name="Currency 84 2 2" xfId="847" xr:uid="{00000000-0005-0000-0000-000090020000}"/>
    <cellStyle name="Currency 84 3" xfId="846" xr:uid="{00000000-0005-0000-0000-000091020000}"/>
    <cellStyle name="Currency 85" xfId="247" xr:uid="{00000000-0005-0000-0000-000092020000}"/>
    <cellStyle name="Currency 85 2" xfId="531" xr:uid="{00000000-0005-0000-0000-000093020000}"/>
    <cellStyle name="Currency 85 2 2" xfId="849" xr:uid="{00000000-0005-0000-0000-000094020000}"/>
    <cellStyle name="Currency 85 3" xfId="848" xr:uid="{00000000-0005-0000-0000-000095020000}"/>
    <cellStyle name="Currency 86" xfId="250" xr:uid="{00000000-0005-0000-0000-000096020000}"/>
    <cellStyle name="Currency 86 2" xfId="533" xr:uid="{00000000-0005-0000-0000-000097020000}"/>
    <cellStyle name="Currency 86 2 2" xfId="851" xr:uid="{00000000-0005-0000-0000-000098020000}"/>
    <cellStyle name="Currency 86 3" xfId="850" xr:uid="{00000000-0005-0000-0000-000099020000}"/>
    <cellStyle name="Currency 87" xfId="253" xr:uid="{00000000-0005-0000-0000-00009A020000}"/>
    <cellStyle name="Currency 87 2" xfId="535" xr:uid="{00000000-0005-0000-0000-00009B020000}"/>
    <cellStyle name="Currency 87 2 2" xfId="853" xr:uid="{00000000-0005-0000-0000-00009C020000}"/>
    <cellStyle name="Currency 87 3" xfId="852" xr:uid="{00000000-0005-0000-0000-00009D020000}"/>
    <cellStyle name="Currency 88" xfId="256" xr:uid="{00000000-0005-0000-0000-00009E020000}"/>
    <cellStyle name="Currency 88 2" xfId="537" xr:uid="{00000000-0005-0000-0000-00009F020000}"/>
    <cellStyle name="Currency 88 2 2" xfId="855" xr:uid="{00000000-0005-0000-0000-0000A0020000}"/>
    <cellStyle name="Currency 88 3" xfId="854" xr:uid="{00000000-0005-0000-0000-0000A1020000}"/>
    <cellStyle name="Currency 89" xfId="259" xr:uid="{00000000-0005-0000-0000-0000A2020000}"/>
    <cellStyle name="Currency 89 2" xfId="539" xr:uid="{00000000-0005-0000-0000-0000A3020000}"/>
    <cellStyle name="Currency 89 2 2" xfId="857" xr:uid="{00000000-0005-0000-0000-0000A4020000}"/>
    <cellStyle name="Currency 89 3" xfId="856" xr:uid="{00000000-0005-0000-0000-0000A5020000}"/>
    <cellStyle name="Currency 9" xfId="22" xr:uid="{00000000-0005-0000-0000-0000A6020000}"/>
    <cellStyle name="Currency 9 2" xfId="382" xr:uid="{00000000-0005-0000-0000-0000A7020000}"/>
    <cellStyle name="Currency 9 2 2" xfId="859" xr:uid="{00000000-0005-0000-0000-0000A8020000}"/>
    <cellStyle name="Currency 9 3" xfId="858" xr:uid="{00000000-0005-0000-0000-0000A9020000}"/>
    <cellStyle name="Currency 90" xfId="262" xr:uid="{00000000-0005-0000-0000-0000AA020000}"/>
    <cellStyle name="Currency 90 2" xfId="542" xr:uid="{00000000-0005-0000-0000-0000AB020000}"/>
    <cellStyle name="Currency 90 2 2" xfId="861" xr:uid="{00000000-0005-0000-0000-0000AC020000}"/>
    <cellStyle name="Currency 90 3" xfId="860" xr:uid="{00000000-0005-0000-0000-0000AD020000}"/>
    <cellStyle name="Currency 91" xfId="265" xr:uid="{00000000-0005-0000-0000-0000AE020000}"/>
    <cellStyle name="Currency 91 2" xfId="544" xr:uid="{00000000-0005-0000-0000-0000AF020000}"/>
    <cellStyle name="Currency 91 2 2" xfId="863" xr:uid="{00000000-0005-0000-0000-0000B0020000}"/>
    <cellStyle name="Currency 91 3" xfId="862" xr:uid="{00000000-0005-0000-0000-0000B1020000}"/>
    <cellStyle name="Currency 92" xfId="268" xr:uid="{00000000-0005-0000-0000-0000B2020000}"/>
    <cellStyle name="Currency 92 2" xfId="546" xr:uid="{00000000-0005-0000-0000-0000B3020000}"/>
    <cellStyle name="Currency 92 2 2" xfId="865" xr:uid="{00000000-0005-0000-0000-0000B4020000}"/>
    <cellStyle name="Currency 92 3" xfId="864" xr:uid="{00000000-0005-0000-0000-0000B5020000}"/>
    <cellStyle name="Currency 93" xfId="271" xr:uid="{00000000-0005-0000-0000-0000B6020000}"/>
    <cellStyle name="Currency 93 2" xfId="548" xr:uid="{00000000-0005-0000-0000-0000B7020000}"/>
    <cellStyle name="Currency 93 2 2" xfId="867" xr:uid="{00000000-0005-0000-0000-0000B8020000}"/>
    <cellStyle name="Currency 93 3" xfId="866" xr:uid="{00000000-0005-0000-0000-0000B9020000}"/>
    <cellStyle name="Currency 94" xfId="274" xr:uid="{00000000-0005-0000-0000-0000BA020000}"/>
    <cellStyle name="Currency 94 2" xfId="550" xr:uid="{00000000-0005-0000-0000-0000BB020000}"/>
    <cellStyle name="Currency 94 2 2" xfId="869" xr:uid="{00000000-0005-0000-0000-0000BC020000}"/>
    <cellStyle name="Currency 94 3" xfId="868" xr:uid="{00000000-0005-0000-0000-0000BD020000}"/>
    <cellStyle name="Currency 95" xfId="277" xr:uid="{00000000-0005-0000-0000-0000BE020000}"/>
    <cellStyle name="Currency 95 2" xfId="552" xr:uid="{00000000-0005-0000-0000-0000BF020000}"/>
    <cellStyle name="Currency 95 2 2" xfId="871" xr:uid="{00000000-0005-0000-0000-0000C0020000}"/>
    <cellStyle name="Currency 95 3" xfId="870" xr:uid="{00000000-0005-0000-0000-0000C1020000}"/>
    <cellStyle name="Currency 96" xfId="280" xr:uid="{00000000-0005-0000-0000-0000C2020000}"/>
    <cellStyle name="Currency 96 2" xfId="554" xr:uid="{00000000-0005-0000-0000-0000C3020000}"/>
    <cellStyle name="Currency 96 2 2" xfId="873" xr:uid="{00000000-0005-0000-0000-0000C4020000}"/>
    <cellStyle name="Currency 96 3" xfId="872" xr:uid="{00000000-0005-0000-0000-0000C5020000}"/>
    <cellStyle name="Currency 97" xfId="283" xr:uid="{00000000-0005-0000-0000-0000C6020000}"/>
    <cellStyle name="Currency 97 2" xfId="556" xr:uid="{00000000-0005-0000-0000-0000C7020000}"/>
    <cellStyle name="Currency 97 2 2" xfId="875" xr:uid="{00000000-0005-0000-0000-0000C8020000}"/>
    <cellStyle name="Currency 97 3" xfId="874" xr:uid="{00000000-0005-0000-0000-0000C9020000}"/>
    <cellStyle name="Currency 98" xfId="286" xr:uid="{00000000-0005-0000-0000-0000CA020000}"/>
    <cellStyle name="Currency 98 2" xfId="558" xr:uid="{00000000-0005-0000-0000-0000CB020000}"/>
    <cellStyle name="Currency 98 2 2" xfId="877" xr:uid="{00000000-0005-0000-0000-0000CC020000}"/>
    <cellStyle name="Currency 98 3" xfId="876" xr:uid="{00000000-0005-0000-0000-0000CD020000}"/>
    <cellStyle name="Currency 99" xfId="289" xr:uid="{00000000-0005-0000-0000-0000CE020000}"/>
    <cellStyle name="Currency 99 2" xfId="560" xr:uid="{00000000-0005-0000-0000-0000CF020000}"/>
    <cellStyle name="Currency 99 2 2" xfId="879" xr:uid="{00000000-0005-0000-0000-0000D0020000}"/>
    <cellStyle name="Currency 99 3" xfId="878" xr:uid="{00000000-0005-0000-0000-0000D1020000}"/>
    <cellStyle name="Followed Hyperlink" xfId="1087" builtinId="9" hidden="1"/>
    <cellStyle name="Followed Hyperlink" xfId="109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099" builtinId="9" hidden="1"/>
    <cellStyle name="Followed Hyperlink" xfId="1101" builtinId="9" hidden="1"/>
    <cellStyle name="Followed Hyperlink" xfId="1103" builtinId="9" hidden="1"/>
    <cellStyle name="Followed Hyperlink" xfId="1107" builtinId="9" hidden="1"/>
    <cellStyle name="Followed Hyperlink" xfId="1109" builtinId="9" hidden="1"/>
    <cellStyle name="Followed Hyperlink" xfId="1111" builtinId="9" hidden="1"/>
    <cellStyle name="Followed Hyperlink" xfId="1113" builtinId="9" hidden="1"/>
    <cellStyle name="Followed Hyperlink" xfId="1115" builtinId="9" hidden="1"/>
    <cellStyle name="Followed Hyperlink" xfId="1117" builtinId="9" hidden="1"/>
    <cellStyle name="Followed Hyperlink" xfId="1119" builtinId="9" hidden="1"/>
    <cellStyle name="Followed Hyperlink" xfId="1123" builtinId="9" hidden="1"/>
    <cellStyle name="Followed Hyperlink" xfId="1125" builtinId="9" hidden="1"/>
    <cellStyle name="Followed Hyperlink" xfId="1127" builtinId="9" hidden="1"/>
    <cellStyle name="Followed Hyperlink" xfId="1129" builtinId="9" hidden="1"/>
    <cellStyle name="Followed Hyperlink" xfId="1131" builtinId="9" hidden="1"/>
    <cellStyle name="Followed Hyperlink" xfId="1133" builtinId="9" hidden="1"/>
    <cellStyle name="Followed Hyperlink" xfId="1135" builtinId="9" hidden="1"/>
    <cellStyle name="Followed Hyperlink" xfId="1139" builtinId="9" hidden="1"/>
    <cellStyle name="Followed Hyperlink" xfId="1141" builtinId="9" hidden="1"/>
    <cellStyle name="Followed Hyperlink" xfId="1143" builtinId="9" hidden="1"/>
    <cellStyle name="Followed Hyperlink" xfId="1145" builtinId="9" hidden="1"/>
    <cellStyle name="Followed Hyperlink" xfId="1147" builtinId="9" hidden="1"/>
    <cellStyle name="Followed Hyperlink" xfId="1149" builtinId="9" hidden="1"/>
    <cellStyle name="Followed Hyperlink" xfId="1151" builtinId="9" hidden="1"/>
    <cellStyle name="Followed Hyperlink" xfId="1155" builtinId="9" hidden="1"/>
    <cellStyle name="Followed Hyperlink" xfId="1157" builtinId="9" hidden="1"/>
    <cellStyle name="Followed Hyperlink" xfId="1153" builtinId="9" hidden="1"/>
    <cellStyle name="Followed Hyperlink" xfId="1137" builtinId="9" hidden="1"/>
    <cellStyle name="Followed Hyperlink" xfId="1121" builtinId="9" hidden="1"/>
    <cellStyle name="Followed Hyperlink" xfId="1105" builtinId="9" hidden="1"/>
    <cellStyle name="Followed Hyperlink" xfId="1089" builtinId="9" hidden="1"/>
    <cellStyle name="Followed Hyperlink" xfId="973" builtinId="9" hidden="1"/>
    <cellStyle name="Followed Hyperlink" xfId="975" builtinId="9" hidden="1"/>
    <cellStyle name="Followed Hyperlink" xfId="977" builtinId="9" hidden="1"/>
    <cellStyle name="Followed Hyperlink" xfId="979" builtinId="9" hidden="1"/>
    <cellStyle name="Followed Hyperlink" xfId="981" builtinId="9" hidden="1"/>
    <cellStyle name="Followed Hyperlink" xfId="983" builtinId="9" hidden="1"/>
    <cellStyle name="Followed Hyperlink" xfId="985" builtinId="9" hidden="1"/>
    <cellStyle name="Followed Hyperlink" xfId="987" builtinId="9" hidden="1"/>
    <cellStyle name="Followed Hyperlink" xfId="989" builtinId="9" hidden="1"/>
    <cellStyle name="Followed Hyperlink" xfId="991" builtinId="9" hidden="1"/>
    <cellStyle name="Followed Hyperlink" xfId="995" builtinId="9" hidden="1"/>
    <cellStyle name="Followed Hyperlink" xfId="997" builtinId="9" hidden="1"/>
    <cellStyle name="Followed Hyperlink" xfId="999" builtinId="9" hidden="1"/>
    <cellStyle name="Followed Hyperlink" xfId="1001" builtinId="9" hidden="1"/>
    <cellStyle name="Followed Hyperlink" xfId="1003" builtinId="9" hidden="1"/>
    <cellStyle name="Followed Hyperlink" xfId="1005" builtinId="9" hidden="1"/>
    <cellStyle name="Followed Hyperlink" xfId="1007" builtinId="9" hidden="1"/>
    <cellStyle name="Followed Hyperlink" xfId="1009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3" builtinId="9" hidden="1"/>
    <cellStyle name="Followed Hyperlink" xfId="1027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57" builtinId="9" hidden="1"/>
    <cellStyle name="Followed Hyperlink" xfId="1025" builtinId="9" hidden="1"/>
    <cellStyle name="Followed Hyperlink" xfId="993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49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3" builtinId="9" hidden="1"/>
    <cellStyle name="Followed Hyperlink" xfId="965" builtinId="9" hidden="1"/>
    <cellStyle name="Followed Hyperlink" xfId="967" builtinId="9" hidden="1"/>
    <cellStyle name="Followed Hyperlink" xfId="969" builtinId="9" hidden="1"/>
    <cellStyle name="Followed Hyperlink" xfId="971" builtinId="9" hidden="1"/>
    <cellStyle name="Followed Hyperlink" xfId="961" builtinId="9" hidden="1"/>
    <cellStyle name="Followed Hyperlink" xfId="895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897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28" builtinId="9" hidden="1"/>
    <cellStyle name="Followed Hyperlink" xfId="626" builtinId="9" hidden="1"/>
    <cellStyle name="Hyperlink" xfId="1130" builtinId="8" hidden="1"/>
    <cellStyle name="Hyperlink" xfId="1132" builtinId="8" hidden="1"/>
    <cellStyle name="Hyperlink" xfId="1134" builtinId="8" hidden="1"/>
    <cellStyle name="Hyperlink" xfId="1136" builtinId="8" hidden="1"/>
    <cellStyle name="Hyperlink" xfId="1138" builtinId="8" hidden="1"/>
    <cellStyle name="Hyperlink" xfId="1140" builtinId="8" hidden="1"/>
    <cellStyle name="Hyperlink" xfId="1144" builtinId="8" hidden="1"/>
    <cellStyle name="Hyperlink" xfId="1146" builtinId="8" hidden="1"/>
    <cellStyle name="Hyperlink" xfId="1148" builtinId="8" hidden="1"/>
    <cellStyle name="Hyperlink" xfId="1150" builtinId="8" hidden="1"/>
    <cellStyle name="Hyperlink" xfId="1152" builtinId="8" hidden="1"/>
    <cellStyle name="Hyperlink" xfId="1154" builtinId="8" hidden="1"/>
    <cellStyle name="Hyperlink" xfId="1156" builtinId="8" hidden="1"/>
    <cellStyle name="Hyperlink" xfId="1142" builtinId="8" hidden="1"/>
    <cellStyle name="Hyperlink" xfId="992" builtinId="8" hidden="1"/>
    <cellStyle name="Hyperlink" xfId="994" builtinId="8" hidden="1"/>
    <cellStyle name="Hyperlink" xfId="996" builtinId="8" hidden="1"/>
    <cellStyle name="Hyperlink" xfId="998" builtinId="8" hidden="1"/>
    <cellStyle name="Hyperlink" xfId="1000" builtinId="8" hidden="1"/>
    <cellStyle name="Hyperlink" xfId="1002" builtinId="8" hidden="1"/>
    <cellStyle name="Hyperlink" xfId="1004" builtinId="8" hidden="1"/>
    <cellStyle name="Hyperlink" xfId="1006" builtinId="8" hidden="1"/>
    <cellStyle name="Hyperlink" xfId="1008" builtinId="8" hidden="1"/>
    <cellStyle name="Hyperlink" xfId="1010" builtinId="8" hidden="1"/>
    <cellStyle name="Hyperlink" xfId="1012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024" builtinId="8" hidden="1"/>
    <cellStyle name="Hyperlink" xfId="1026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76" builtinId="8" hidden="1"/>
    <cellStyle name="Hyperlink" xfId="1080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8" builtinId="8" hidden="1"/>
    <cellStyle name="Hyperlink" xfId="1100" builtinId="8" hidden="1"/>
    <cellStyle name="Hyperlink" xfId="1102" builtinId="8" hidden="1"/>
    <cellStyle name="Hyperlink" xfId="1104" builtinId="8" hidden="1"/>
    <cellStyle name="Hyperlink" xfId="1106" builtinId="8" hidden="1"/>
    <cellStyle name="Hyperlink" xfId="1108" builtinId="8" hidden="1"/>
    <cellStyle name="Hyperlink" xfId="1112" builtinId="8" hidden="1"/>
    <cellStyle name="Hyperlink" xfId="1114" builtinId="8" hidden="1"/>
    <cellStyle name="Hyperlink" xfId="1116" builtinId="8" hidden="1"/>
    <cellStyle name="Hyperlink" xfId="1118" builtinId="8" hidden="1"/>
    <cellStyle name="Hyperlink" xfId="1120" builtinId="8" hidden="1"/>
    <cellStyle name="Hyperlink" xfId="1122" builtinId="8" hidden="1"/>
    <cellStyle name="Hyperlink" xfId="1124" builtinId="8" hidden="1"/>
    <cellStyle name="Hyperlink" xfId="1126" builtinId="8" hidden="1"/>
    <cellStyle name="Hyperlink" xfId="1128" builtinId="8" hidden="1"/>
    <cellStyle name="Hyperlink" xfId="1110" builtinId="8" hidden="1"/>
    <cellStyle name="Hyperlink" xfId="1078" builtinId="8" hidden="1"/>
    <cellStyle name="Hyperlink" xfId="1046" builtinId="8" hidden="1"/>
    <cellStyle name="Hyperlink" xfId="1014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964" builtinId="8" hidden="1"/>
    <cellStyle name="Hyperlink" xfId="966" builtinId="8" hidden="1"/>
    <cellStyle name="Hyperlink" xfId="968" builtinId="8" hidden="1"/>
    <cellStyle name="Hyperlink" xfId="970" builtinId="8" hidden="1"/>
    <cellStyle name="Hyperlink" xfId="972" builtinId="8" hidden="1"/>
    <cellStyle name="Hyperlink" xfId="974" builtinId="8" hidden="1"/>
    <cellStyle name="Hyperlink" xfId="976" builtinId="8" hidden="1"/>
    <cellStyle name="Hyperlink" xfId="978" builtinId="8" hidden="1"/>
    <cellStyle name="Hyperlink" xfId="980" builtinId="8" hidden="1"/>
    <cellStyle name="Hyperlink" xfId="984" builtinId="8" hidden="1"/>
    <cellStyle name="Hyperlink" xfId="986" builtinId="8" hidden="1"/>
    <cellStyle name="Hyperlink" xfId="988" builtinId="8" hidden="1"/>
    <cellStyle name="Hyperlink" xfId="990" builtinId="8" hidden="1"/>
    <cellStyle name="Hyperlink" xfId="982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639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27" builtinId="8" hidden="1"/>
    <cellStyle name="Hyperlink" xfId="629" builtinId="8" hidden="1"/>
    <cellStyle name="Hyperlink" xfId="625" builtinId="8" hidden="1"/>
    <cellStyle name="Millares 2" xfId="363" xr:uid="{00000000-0005-0000-0000-0000F1030000}"/>
    <cellStyle name="Millares 2 2" xfId="613" xr:uid="{00000000-0005-0000-0000-0000F2030000}"/>
    <cellStyle name="Normal" xfId="0" builtinId="0"/>
    <cellStyle name="Normal 2" xfId="360" xr:uid="{00000000-0005-0000-0000-0000F5030000}"/>
    <cellStyle name="Normal 2 10" xfId="27" xr:uid="{00000000-0005-0000-0000-0000F6030000}"/>
    <cellStyle name="Normal 2 100" xfId="294" xr:uid="{00000000-0005-0000-0000-0000F7030000}"/>
    <cellStyle name="Normal 2 101" xfId="297" xr:uid="{00000000-0005-0000-0000-0000F8030000}"/>
    <cellStyle name="Normal 2 102" xfId="300" xr:uid="{00000000-0005-0000-0000-0000F9030000}"/>
    <cellStyle name="Normal 2 103" xfId="303" xr:uid="{00000000-0005-0000-0000-0000FA030000}"/>
    <cellStyle name="Normal 2 104" xfId="306" xr:uid="{00000000-0005-0000-0000-0000FB030000}"/>
    <cellStyle name="Normal 2 105" xfId="309" xr:uid="{00000000-0005-0000-0000-0000FC030000}"/>
    <cellStyle name="Normal 2 106" xfId="312" xr:uid="{00000000-0005-0000-0000-0000FD030000}"/>
    <cellStyle name="Normal 2 107" xfId="315" xr:uid="{00000000-0005-0000-0000-0000FE030000}"/>
    <cellStyle name="Normal 2 108" xfId="318" xr:uid="{00000000-0005-0000-0000-0000FF030000}"/>
    <cellStyle name="Normal 2 109" xfId="321" xr:uid="{00000000-0005-0000-0000-000000040000}"/>
    <cellStyle name="Normal 2 11" xfId="30" xr:uid="{00000000-0005-0000-0000-000001040000}"/>
    <cellStyle name="Normal 2 110" xfId="324" xr:uid="{00000000-0005-0000-0000-000002040000}"/>
    <cellStyle name="Normal 2 111" xfId="327" xr:uid="{00000000-0005-0000-0000-000003040000}"/>
    <cellStyle name="Normal 2 112" xfId="330" xr:uid="{00000000-0005-0000-0000-000004040000}"/>
    <cellStyle name="Normal 2 113" xfId="333" xr:uid="{00000000-0005-0000-0000-000005040000}"/>
    <cellStyle name="Normal 2 114" xfId="336" xr:uid="{00000000-0005-0000-0000-000006040000}"/>
    <cellStyle name="Normal 2 115" xfId="339" xr:uid="{00000000-0005-0000-0000-000007040000}"/>
    <cellStyle name="Normal 2 116" xfId="342" xr:uid="{00000000-0005-0000-0000-000008040000}"/>
    <cellStyle name="Normal 2 117" xfId="345" xr:uid="{00000000-0005-0000-0000-000009040000}"/>
    <cellStyle name="Normal 2 118" xfId="348" xr:uid="{00000000-0005-0000-0000-00000A040000}"/>
    <cellStyle name="Normal 2 119" xfId="351" xr:uid="{00000000-0005-0000-0000-00000B040000}"/>
    <cellStyle name="Normal 2 12" xfId="33" xr:uid="{00000000-0005-0000-0000-00000C040000}"/>
    <cellStyle name="Normal 2 120" xfId="354" xr:uid="{00000000-0005-0000-0000-00000D040000}"/>
    <cellStyle name="Normal 2 121" xfId="610" xr:uid="{00000000-0005-0000-0000-00000E040000}"/>
    <cellStyle name="Normal 2 122" xfId="624" xr:uid="{00000000-0005-0000-0000-00000F040000}"/>
    <cellStyle name="Normal 2 13" xfId="36" xr:uid="{00000000-0005-0000-0000-000010040000}"/>
    <cellStyle name="Normal 2 14" xfId="39" xr:uid="{00000000-0005-0000-0000-000011040000}"/>
    <cellStyle name="Normal 2 15" xfId="42" xr:uid="{00000000-0005-0000-0000-000012040000}"/>
    <cellStyle name="Normal 2 16" xfId="45" xr:uid="{00000000-0005-0000-0000-000013040000}"/>
    <cellStyle name="Normal 2 17" xfId="48" xr:uid="{00000000-0005-0000-0000-000014040000}"/>
    <cellStyle name="Normal 2 18" xfId="51" xr:uid="{00000000-0005-0000-0000-000015040000}"/>
    <cellStyle name="Normal 2 19" xfId="54" xr:uid="{00000000-0005-0000-0000-000016040000}"/>
    <cellStyle name="Normal 2 2" xfId="3" xr:uid="{00000000-0005-0000-0000-000017040000}"/>
    <cellStyle name="Normal 2 20" xfId="57" xr:uid="{00000000-0005-0000-0000-000018040000}"/>
    <cellStyle name="Normal 2 21" xfId="60" xr:uid="{00000000-0005-0000-0000-000019040000}"/>
    <cellStyle name="Normal 2 22" xfId="63" xr:uid="{00000000-0005-0000-0000-00001A040000}"/>
    <cellStyle name="Normal 2 23" xfId="66" xr:uid="{00000000-0005-0000-0000-00001B040000}"/>
    <cellStyle name="Normal 2 24" xfId="69" xr:uid="{00000000-0005-0000-0000-00001C040000}"/>
    <cellStyle name="Normal 2 25" xfId="72" xr:uid="{00000000-0005-0000-0000-00001D040000}"/>
    <cellStyle name="Normal 2 26" xfId="75" xr:uid="{00000000-0005-0000-0000-00001E040000}"/>
    <cellStyle name="Normal 2 27" xfId="78" xr:uid="{00000000-0005-0000-0000-00001F040000}"/>
    <cellStyle name="Normal 2 28" xfId="81" xr:uid="{00000000-0005-0000-0000-000020040000}"/>
    <cellStyle name="Normal 2 29" xfId="84" xr:uid="{00000000-0005-0000-0000-000021040000}"/>
    <cellStyle name="Normal 2 3" xfId="6" xr:uid="{00000000-0005-0000-0000-000022040000}"/>
    <cellStyle name="Normal 2 30" xfId="87" xr:uid="{00000000-0005-0000-0000-000023040000}"/>
    <cellStyle name="Normal 2 31" xfId="90" xr:uid="{00000000-0005-0000-0000-000024040000}"/>
    <cellStyle name="Normal 2 32" xfId="93" xr:uid="{00000000-0005-0000-0000-000025040000}"/>
    <cellStyle name="Normal 2 33" xfId="96" xr:uid="{00000000-0005-0000-0000-000026040000}"/>
    <cellStyle name="Normal 2 34" xfId="99" xr:uid="{00000000-0005-0000-0000-000027040000}"/>
    <cellStyle name="Normal 2 35" xfId="102" xr:uid="{00000000-0005-0000-0000-000028040000}"/>
    <cellStyle name="Normal 2 36" xfId="105" xr:uid="{00000000-0005-0000-0000-000029040000}"/>
    <cellStyle name="Normal 2 37" xfId="108" xr:uid="{00000000-0005-0000-0000-00002A040000}"/>
    <cellStyle name="Normal 2 38" xfId="111" xr:uid="{00000000-0005-0000-0000-00002B040000}"/>
    <cellStyle name="Normal 2 39" xfId="114" xr:uid="{00000000-0005-0000-0000-00002C040000}"/>
    <cellStyle name="Normal 2 4" xfId="9" xr:uid="{00000000-0005-0000-0000-00002D040000}"/>
    <cellStyle name="Normal 2 40" xfId="117" xr:uid="{00000000-0005-0000-0000-00002E040000}"/>
    <cellStyle name="Normal 2 41" xfId="120" xr:uid="{00000000-0005-0000-0000-00002F040000}"/>
    <cellStyle name="Normal 2 42" xfId="123" xr:uid="{00000000-0005-0000-0000-000030040000}"/>
    <cellStyle name="Normal 2 43" xfId="126" xr:uid="{00000000-0005-0000-0000-000031040000}"/>
    <cellStyle name="Normal 2 44" xfId="129" xr:uid="{00000000-0005-0000-0000-000032040000}"/>
    <cellStyle name="Normal 2 45" xfId="132" xr:uid="{00000000-0005-0000-0000-000033040000}"/>
    <cellStyle name="Normal 2 46" xfId="135" xr:uid="{00000000-0005-0000-0000-000034040000}"/>
    <cellStyle name="Normal 2 47" xfId="138" xr:uid="{00000000-0005-0000-0000-000035040000}"/>
    <cellStyle name="Normal 2 48" xfId="141" xr:uid="{00000000-0005-0000-0000-000036040000}"/>
    <cellStyle name="Normal 2 49" xfId="144" xr:uid="{00000000-0005-0000-0000-000037040000}"/>
    <cellStyle name="Normal 2 5" xfId="12" xr:uid="{00000000-0005-0000-0000-000038040000}"/>
    <cellStyle name="Normal 2 50" xfId="147" xr:uid="{00000000-0005-0000-0000-000039040000}"/>
    <cellStyle name="Normal 2 51" xfId="150" xr:uid="{00000000-0005-0000-0000-00003A040000}"/>
    <cellStyle name="Normal 2 52" xfId="153" xr:uid="{00000000-0005-0000-0000-00003B040000}"/>
    <cellStyle name="Normal 2 53" xfId="155" xr:uid="{00000000-0005-0000-0000-00003C040000}"/>
    <cellStyle name="Normal 2 54" xfId="157" xr:uid="{00000000-0005-0000-0000-00003D040000}"/>
    <cellStyle name="Normal 2 55" xfId="160" xr:uid="{00000000-0005-0000-0000-00003E040000}"/>
    <cellStyle name="Normal 2 56" xfId="163" xr:uid="{00000000-0005-0000-0000-00003F040000}"/>
    <cellStyle name="Normal 2 57" xfId="166" xr:uid="{00000000-0005-0000-0000-000040040000}"/>
    <cellStyle name="Normal 2 58" xfId="169" xr:uid="{00000000-0005-0000-0000-000041040000}"/>
    <cellStyle name="Normal 2 59" xfId="172" xr:uid="{00000000-0005-0000-0000-000042040000}"/>
    <cellStyle name="Normal 2 6" xfId="15" xr:uid="{00000000-0005-0000-0000-000043040000}"/>
    <cellStyle name="Normal 2 60" xfId="175" xr:uid="{00000000-0005-0000-0000-000044040000}"/>
    <cellStyle name="Normal 2 61" xfId="178" xr:uid="{00000000-0005-0000-0000-000045040000}"/>
    <cellStyle name="Normal 2 62" xfId="181" xr:uid="{00000000-0005-0000-0000-000046040000}"/>
    <cellStyle name="Normal 2 63" xfId="184" xr:uid="{00000000-0005-0000-0000-000047040000}"/>
    <cellStyle name="Normal 2 64" xfId="187" xr:uid="{00000000-0005-0000-0000-000048040000}"/>
    <cellStyle name="Normal 2 65" xfId="189" xr:uid="{00000000-0005-0000-0000-000049040000}"/>
    <cellStyle name="Normal 2 66" xfId="192" xr:uid="{00000000-0005-0000-0000-00004A040000}"/>
    <cellStyle name="Normal 2 67" xfId="195" xr:uid="{00000000-0005-0000-0000-00004B040000}"/>
    <cellStyle name="Normal 2 68" xfId="198" xr:uid="{00000000-0005-0000-0000-00004C040000}"/>
    <cellStyle name="Normal 2 69" xfId="201" xr:uid="{00000000-0005-0000-0000-00004D040000}"/>
    <cellStyle name="Normal 2 7" xfId="18" xr:uid="{00000000-0005-0000-0000-00004E040000}"/>
    <cellStyle name="Normal 2 70" xfId="204" xr:uid="{00000000-0005-0000-0000-00004F040000}"/>
    <cellStyle name="Normal 2 71" xfId="207" xr:uid="{00000000-0005-0000-0000-000050040000}"/>
    <cellStyle name="Normal 2 72" xfId="210" xr:uid="{00000000-0005-0000-0000-000051040000}"/>
    <cellStyle name="Normal 2 73" xfId="213" xr:uid="{00000000-0005-0000-0000-000052040000}"/>
    <cellStyle name="Normal 2 74" xfId="216" xr:uid="{00000000-0005-0000-0000-000053040000}"/>
    <cellStyle name="Normal 2 75" xfId="219" xr:uid="{00000000-0005-0000-0000-000054040000}"/>
    <cellStyle name="Normal 2 76" xfId="222" xr:uid="{00000000-0005-0000-0000-000055040000}"/>
    <cellStyle name="Normal 2 77" xfId="225" xr:uid="{00000000-0005-0000-0000-000056040000}"/>
    <cellStyle name="Normal 2 78" xfId="228" xr:uid="{00000000-0005-0000-0000-000057040000}"/>
    <cellStyle name="Normal 2 79" xfId="231" xr:uid="{00000000-0005-0000-0000-000058040000}"/>
    <cellStyle name="Normal 2 8" xfId="21" xr:uid="{00000000-0005-0000-0000-000059040000}"/>
    <cellStyle name="Normal 2 80" xfId="234" xr:uid="{00000000-0005-0000-0000-00005A040000}"/>
    <cellStyle name="Normal 2 81" xfId="237" xr:uid="{00000000-0005-0000-0000-00005B040000}"/>
    <cellStyle name="Normal 2 82" xfId="240" xr:uid="{00000000-0005-0000-0000-00005C040000}"/>
    <cellStyle name="Normal 2 83" xfId="243" xr:uid="{00000000-0005-0000-0000-00005D040000}"/>
    <cellStyle name="Normal 2 84" xfId="246" xr:uid="{00000000-0005-0000-0000-00005E040000}"/>
    <cellStyle name="Normal 2 85" xfId="249" xr:uid="{00000000-0005-0000-0000-00005F040000}"/>
    <cellStyle name="Normal 2 86" xfId="252" xr:uid="{00000000-0005-0000-0000-000060040000}"/>
    <cellStyle name="Normal 2 87" xfId="255" xr:uid="{00000000-0005-0000-0000-000061040000}"/>
    <cellStyle name="Normal 2 88" xfId="258" xr:uid="{00000000-0005-0000-0000-000062040000}"/>
    <cellStyle name="Normal 2 89" xfId="261" xr:uid="{00000000-0005-0000-0000-000063040000}"/>
    <cellStyle name="Normal 2 9" xfId="24" xr:uid="{00000000-0005-0000-0000-000064040000}"/>
    <cellStyle name="Normal 2 90" xfId="264" xr:uid="{00000000-0005-0000-0000-000065040000}"/>
    <cellStyle name="Normal 2 91" xfId="267" xr:uid="{00000000-0005-0000-0000-000066040000}"/>
    <cellStyle name="Normal 2 92" xfId="270" xr:uid="{00000000-0005-0000-0000-000067040000}"/>
    <cellStyle name="Normal 2 93" xfId="273" xr:uid="{00000000-0005-0000-0000-000068040000}"/>
    <cellStyle name="Normal 2 94" xfId="276" xr:uid="{00000000-0005-0000-0000-000069040000}"/>
    <cellStyle name="Normal 2 95" xfId="279" xr:uid="{00000000-0005-0000-0000-00006A040000}"/>
    <cellStyle name="Normal 2 96" xfId="282" xr:uid="{00000000-0005-0000-0000-00006B040000}"/>
    <cellStyle name="Normal 2 97" xfId="285" xr:uid="{00000000-0005-0000-0000-00006C040000}"/>
    <cellStyle name="Normal 2 98" xfId="288" xr:uid="{00000000-0005-0000-0000-00006D040000}"/>
    <cellStyle name="Normal 2 99" xfId="291" xr:uid="{00000000-0005-0000-0000-00006E040000}"/>
    <cellStyle name="Normal 3" xfId="358" xr:uid="{00000000-0005-0000-0000-00006F040000}"/>
    <cellStyle name="Normal 3 2" xfId="608" xr:uid="{00000000-0005-0000-0000-000070040000}"/>
    <cellStyle name="Normal 3 2 2" xfId="881" xr:uid="{00000000-0005-0000-0000-000071040000}"/>
    <cellStyle name="Normal 3 3" xfId="880" xr:uid="{00000000-0005-0000-0000-000072040000}"/>
    <cellStyle name="Normal 4" xfId="367" xr:uid="{00000000-0005-0000-0000-000073040000}"/>
    <cellStyle name="Normal 4 2" xfId="541" xr:uid="{00000000-0005-0000-0000-000074040000}"/>
    <cellStyle name="Normal 5" xfId="366" xr:uid="{00000000-0005-0000-0000-000075040000}"/>
    <cellStyle name="Normal 5 2" xfId="882" xr:uid="{00000000-0005-0000-0000-000076040000}"/>
    <cellStyle name="Normal 6" xfId="617" xr:uid="{00000000-0005-0000-0000-000077040000}"/>
    <cellStyle name="Normal 6 2" xfId="883" xr:uid="{00000000-0005-0000-0000-000078040000}"/>
    <cellStyle name="Normal 7" xfId="620" xr:uid="{00000000-0005-0000-0000-000079040000}"/>
    <cellStyle name="Normal 7 2" xfId="884" xr:uid="{00000000-0005-0000-0000-00007A040000}"/>
    <cellStyle name="Normal 8" xfId="623" xr:uid="{00000000-0005-0000-0000-00007B040000}"/>
    <cellStyle name="Normal 8 2" xfId="641" xr:uid="{00000000-0005-0000-0000-00007C040000}"/>
    <cellStyle name="Percent 2" xfId="364" xr:uid="{00000000-0005-0000-0000-00007D040000}"/>
    <cellStyle name="Percent 2 2" xfId="614" xr:uid="{00000000-0005-0000-0000-00007E040000}"/>
    <cellStyle name="Percent 3" xfId="365" xr:uid="{00000000-0005-0000-0000-00007F040000}"/>
    <cellStyle name="Percent 3 2" xfId="615" xr:uid="{00000000-0005-0000-0000-000080040000}"/>
    <cellStyle name="Percent 3 2 2" xfId="886" xr:uid="{00000000-0005-0000-0000-000081040000}"/>
    <cellStyle name="Percent 3 3" xfId="885" xr:uid="{00000000-0005-0000-0000-000082040000}"/>
    <cellStyle name="Percent 4" xfId="607" xr:uid="{00000000-0005-0000-0000-000083040000}"/>
    <cellStyle name="Percent 5" xfId="622" xr:uid="{00000000-0005-0000-0000-000084040000}"/>
    <cellStyle name="Percent 5 2" xfId="887" xr:uid="{00000000-0005-0000-0000-000085040000}"/>
  </cellStyles>
  <dxfs count="2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B390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DB390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colors>
    <mruColors>
      <color rgb="FFDB3907"/>
      <color rgb="FF00335B"/>
      <color rgb="FF0079C8"/>
      <color rgb="FF58595B"/>
      <color rgb="FFAE9962"/>
      <color rgb="FFB1B3B4"/>
      <color rgb="FFE1D9C5"/>
      <color rgb="FFAFF0FF"/>
      <color rgb="FFE0E0E0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P$2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BUPA ESSENTIAL CARE'!A1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hyperlink" Target="#'Resumen tarifas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hyperlink" Target="#'INGRESO DE DATOS'!A1"/><Relationship Id="rId1" Type="http://schemas.openxmlformats.org/officeDocument/2006/relationships/image" Target="../media/image3.png"/><Relationship Id="rId4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INGRESO DE DATOS'!A1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340178</xdr:colOff>
      <xdr:row>55</xdr:row>
      <xdr:rowOff>136072</xdr:rowOff>
    </xdr:from>
    <xdr:ext cx="184731" cy="266548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40178" y="12652628"/>
          <a:ext cx="184731" cy="2665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200">
            <a:latin typeface="Microsoft Sans Serif" panose="020B0604020202020204" pitchFamily="34" charset="0"/>
            <a:cs typeface="Microsoft Sans Serif" panose="020B0604020202020204" pitchFamily="34" charset="0"/>
          </a:endParaRPr>
        </a:p>
      </xdr:txBody>
    </xdr:sp>
    <xdr:clientData/>
  </xdr:oneCellAnchor>
  <xdr:oneCellAnchor>
    <xdr:from>
      <xdr:col>2</xdr:col>
      <xdr:colOff>968828</xdr:colOff>
      <xdr:row>55</xdr:row>
      <xdr:rowOff>138793</xdr:rowOff>
    </xdr:from>
    <xdr:ext cx="184731" cy="266548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3664050" y="12655349"/>
          <a:ext cx="184731" cy="2665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200" baseline="0">
            <a:latin typeface="Microsoft Sans Serif" panose="020B0604020202020204" pitchFamily="34" charset="0"/>
            <a:cs typeface="Microsoft Sans Serif" panose="020B0604020202020204" pitchFamily="34" charset="0"/>
          </a:endParaRPr>
        </a:p>
      </xdr:txBody>
    </xdr:sp>
    <xdr:clientData/>
  </xdr:oneCellAnchor>
  <xdr:twoCellAnchor editAs="absolute">
    <xdr:from>
      <xdr:col>0</xdr:col>
      <xdr:colOff>0</xdr:colOff>
      <xdr:row>0</xdr:row>
      <xdr:rowOff>0</xdr:rowOff>
    </xdr:from>
    <xdr:to>
      <xdr:col>13</xdr:col>
      <xdr:colOff>20926</xdr:colOff>
      <xdr:row>35</xdr:row>
      <xdr:rowOff>114300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5056" r="5056"/>
        <a:stretch/>
      </xdr:blipFill>
      <xdr:spPr>
        <a:xfrm>
          <a:off x="0" y="0"/>
          <a:ext cx="21458526" cy="8936567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409223</xdr:colOff>
      <xdr:row>1</xdr:row>
      <xdr:rowOff>141111</xdr:rowOff>
    </xdr:from>
    <xdr:to>
      <xdr:col>0</xdr:col>
      <xdr:colOff>1323623</xdr:colOff>
      <xdr:row>5</xdr:row>
      <xdr:rowOff>126091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9223" y="381000"/>
          <a:ext cx="914400" cy="916313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242710</xdr:colOff>
      <xdr:row>26</xdr:row>
      <xdr:rowOff>107245</xdr:rowOff>
    </xdr:from>
    <xdr:to>
      <xdr:col>3</xdr:col>
      <xdr:colOff>914398</xdr:colOff>
      <xdr:row>33</xdr:row>
      <xdr:rowOff>169334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242710" y="6287912"/>
          <a:ext cx="6191955" cy="2229555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Cotización de</a:t>
          </a:r>
          <a:r>
            <a:rPr lang="en-US" sz="3200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3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Seguro Médico</a:t>
          </a:r>
        </a:p>
        <a:p>
          <a:r>
            <a:rPr lang="en-US" sz="4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BUPA ESSENTIAL CARE</a:t>
          </a:r>
          <a:r>
            <a:rPr lang="en-US" sz="48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4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2026</a:t>
          </a:r>
        </a:p>
      </xdr:txBody>
    </xdr:sp>
    <xdr:clientData fPrintsWithSheet="0"/>
  </xdr:twoCellAnchor>
  <xdr:twoCellAnchor>
    <xdr:from>
      <xdr:col>3</xdr:col>
      <xdr:colOff>727426</xdr:colOff>
      <xdr:row>39</xdr:row>
      <xdr:rowOff>109742</xdr:rowOff>
    </xdr:from>
    <xdr:to>
      <xdr:col>5</xdr:col>
      <xdr:colOff>1217788</xdr:colOff>
      <xdr:row>43</xdr:row>
      <xdr:rowOff>106191</xdr:rowOff>
    </xdr:to>
    <xdr:grpSp>
      <xdr:nvGrpSpPr>
        <xdr:cNvPr id="41" name="Group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/>
      </xdr:nvGrpSpPr>
      <xdr:grpSpPr>
        <a:xfrm>
          <a:off x="6251926" y="9685542"/>
          <a:ext cx="3665362" cy="910849"/>
          <a:chOff x="6801554" y="9703527"/>
          <a:chExt cx="3146778" cy="865695"/>
        </a:xfrm>
      </xdr:grpSpPr>
      <xdr:sp macro="" textlink="">
        <xdr:nvSpPr>
          <xdr:cNvPr id="2" name="TextBox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 txBox="1"/>
        </xdr:nvSpPr>
        <xdr:spPr>
          <a:xfrm>
            <a:off x="6801554" y="9703527"/>
            <a:ext cx="3146778" cy="865695"/>
          </a:xfrm>
          <a:prstGeom prst="rect">
            <a:avLst/>
          </a:prstGeom>
          <a:solidFill>
            <a:schemeClr val="lt1">
              <a:alpha val="85000"/>
            </a:schemeClr>
          </a:solidFill>
          <a:ln w="1270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tIns="91440" bIns="91440" rtlCol="0" anchor="ctr">
            <a:noAutofit/>
          </a:bodyPr>
          <a:lstStyle/>
          <a:p>
            <a: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  <a:t>Cotización</a:t>
            </a:r>
          </a:p>
          <a:p>
            <a: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  <a:t>para dependients</a:t>
            </a:r>
            <a:b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  <a:t>de 24 años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11" name="Check Box 39" descr="24 años" hidden="1">
                <a:extLst>
                  <a:ext uri="{63B3BB69-23CF-44E3-9099-C40C66FF867C}">
                    <a14:compatExt spid="_x0000_s3111"/>
                  </a:ext>
                  <a:ext uri="{FF2B5EF4-FFF2-40B4-BE49-F238E27FC236}">
                    <a16:creationId xmlns:a16="http://schemas.microsoft.com/office/drawing/2014/main" id="{00000000-0008-0000-0000-0000270C0000}"/>
                  </a:ext>
                </a:extLst>
              </xdr:cNvPr>
              <xdr:cNvSpPr/>
            </xdr:nvSpPr>
            <xdr:spPr bwMode="auto">
              <a:xfrm>
                <a:off x="9550667" y="9983994"/>
                <a:ext cx="274320" cy="2808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 editAs="absolute">
    <xdr:from>
      <xdr:col>9</xdr:col>
      <xdr:colOff>787157</xdr:colOff>
      <xdr:row>32</xdr:row>
      <xdr:rowOff>180259</xdr:rowOff>
    </xdr:from>
    <xdr:to>
      <xdr:col>11</xdr:col>
      <xdr:colOff>342657</xdr:colOff>
      <xdr:row>34</xdr:row>
      <xdr:rowOff>60845</xdr:rowOff>
    </xdr:to>
    <xdr:sp macro="" textlink="">
      <xdr:nvSpPr>
        <xdr:cNvPr id="3090" name="Oval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>
          <a:spLocks noChangeArrowheads="1"/>
        </xdr:cNvSpPr>
      </xdr:nvSpPr>
      <xdr:spPr bwMode="auto">
        <a:xfrm>
          <a:off x="15836657" y="8130459"/>
          <a:ext cx="2730500" cy="337786"/>
        </a:xfrm>
        <a:prstGeom prst="rect">
          <a:avLst/>
        </a:prstGeom>
        <a:solidFill>
          <a:srgbClr val="00335B"/>
        </a:solidFill>
        <a:ln w="12700" algn="ctr">
          <a:solidFill>
            <a:schemeClr val="bg1"/>
          </a:solidFill>
          <a:round/>
          <a:headEnd/>
          <a:tailEnd/>
        </a:ln>
        <a:effectLst/>
      </xdr:spPr>
      <xdr:txBody>
        <a:bodyPr vertOverflow="clip" wrap="squar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FFFFFF"/>
              </a:solidFill>
              <a:latin typeface="Arial" panose="020B0604020202020204" pitchFamily="34" charset="0"/>
              <a:cs typeface="Arial" panose="020B0604020202020204" pitchFamily="34" charset="0"/>
            </a:rPr>
            <a:t>BUPA ESSENTIAL CARE</a:t>
          </a:r>
        </a:p>
      </xdr:txBody>
    </xdr:sp>
    <xdr:clientData fPrintsWithSheet="0"/>
  </xdr:twoCellAnchor>
  <xdr:twoCellAnchor editAs="absolute">
    <xdr:from>
      <xdr:col>11</xdr:col>
      <xdr:colOff>533401</xdr:colOff>
      <xdr:row>32</xdr:row>
      <xdr:rowOff>180323</xdr:rowOff>
    </xdr:from>
    <xdr:to>
      <xdr:col>12</xdr:col>
      <xdr:colOff>1323623</xdr:colOff>
      <xdr:row>34</xdr:row>
      <xdr:rowOff>60781</xdr:rowOff>
    </xdr:to>
    <xdr:sp macro="" textlink="">
      <xdr:nvSpPr>
        <xdr:cNvPr id="29" name="Text Box 3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8757901" y="8130523"/>
          <a:ext cx="2377722" cy="337658"/>
        </a:xfrm>
        <a:prstGeom prst="rect">
          <a:avLst/>
        </a:prstGeom>
        <a:solidFill>
          <a:srgbClr val="0079C8"/>
        </a:solidFill>
        <a:ln w="12700">
          <a:solidFill>
            <a:srgbClr val="AFF0FF"/>
          </a:solidFill>
          <a:miter lim="800000"/>
          <a:headEnd/>
          <a:tailEnd/>
        </a:ln>
        <a:effectLst/>
      </xdr:spPr>
      <xdr:txBody>
        <a:bodyPr vertOverflow="clip" wrap="squar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VER RESUMEN DE TARIFAS</a:t>
          </a:r>
        </a:p>
      </xdr:txBody>
    </xdr:sp>
    <xdr:clientData fPrintsWithSheet="0"/>
  </xdr:twoCellAnchor>
  <xdr:twoCellAnchor editAs="absolute">
    <xdr:from>
      <xdr:col>0</xdr:col>
      <xdr:colOff>372533</xdr:colOff>
      <xdr:row>21</xdr:row>
      <xdr:rowOff>118534</xdr:rowOff>
    </xdr:from>
    <xdr:to>
      <xdr:col>1</xdr:col>
      <xdr:colOff>1401231</xdr:colOff>
      <xdr:row>25</xdr:row>
      <xdr:rowOff>48793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372533" y="5113867"/>
          <a:ext cx="2992965" cy="878526"/>
        </a:xfrm>
        <a:prstGeom prst="rect">
          <a:avLst/>
        </a:prstGeom>
        <a:noFill/>
        <a:ln w="3810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tIns="91440" bIns="91440" rtlCol="0" anchor="ctr">
          <a:spAutoFit/>
        </a:bodyPr>
        <a:lstStyle/>
        <a:p>
          <a:pPr algn="ctr"/>
          <a:r>
            <a:rPr lang="en-US" sz="4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PANAMÁ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81280</xdr:colOff>
      <xdr:row>0</xdr:row>
      <xdr:rowOff>127594</xdr:rowOff>
    </xdr:from>
    <xdr:to>
      <xdr:col>0</xdr:col>
      <xdr:colOff>1818640</xdr:colOff>
      <xdr:row>2</xdr:row>
      <xdr:rowOff>178394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80" y="127594"/>
          <a:ext cx="1737360" cy="457200"/>
        </a:xfrm>
        <a:prstGeom prst="rect">
          <a:avLst/>
        </a:prstGeom>
      </xdr:spPr>
    </xdr:pic>
    <xdr:clientData/>
  </xdr:twoCellAnchor>
  <xdr:oneCellAnchor>
    <xdr:from>
      <xdr:col>6</xdr:col>
      <xdr:colOff>911860</xdr:colOff>
      <xdr:row>0</xdr:row>
      <xdr:rowOff>156210</xdr:rowOff>
    </xdr:from>
    <xdr:ext cx="1757214" cy="399968"/>
    <xdr:sp macro="" textlink="">
      <xdr:nvSpPr>
        <xdr:cNvPr id="3" name="Text Box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2169140" y="156210"/>
          <a:ext cx="1757214" cy="399968"/>
        </a:xfrm>
        <a:prstGeom prst="roundRect">
          <a:avLst/>
        </a:prstGeom>
        <a:noFill/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rgbClr val="4D4E4C"/>
              </a:solidFill>
              <a:latin typeface="Arial" panose="020B0604020202020204" pitchFamily="34" charset="0"/>
              <a:cs typeface="Arial" panose="020B0604020202020204" pitchFamily="34" charset="0"/>
            </a:rPr>
            <a:t>INGRESO DE DATOS</a:t>
          </a:r>
        </a:p>
      </xdr:txBody>
    </xdr:sp>
    <xdr:clientData fPrintsWithSheet="0"/>
  </xdr:oneCellAnchor>
  <xdr:oneCellAnchor>
    <xdr:from>
      <xdr:col>7</xdr:col>
      <xdr:colOff>1283928</xdr:colOff>
      <xdr:row>0</xdr:row>
      <xdr:rowOff>156210</xdr:rowOff>
    </xdr:from>
    <xdr:ext cx="1617604" cy="399968"/>
    <xdr:sp macro="[0]!EssentialCarePDF" textlink="">
      <xdr:nvSpPr>
        <xdr:cNvPr id="4" name="Text Box 40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14126168" y="156210"/>
          <a:ext cx="1617604" cy="399968"/>
        </a:xfrm>
        <a:prstGeom prst="roundRect">
          <a:avLst/>
        </a:prstGeom>
        <a:solidFill>
          <a:srgbClr val="0079C8"/>
        </a:solidFill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CONVERTIR A PDF</a:t>
          </a:r>
        </a:p>
      </xdr:txBody>
    </xdr:sp>
    <xdr:clientData fPrintsWithSheet="0"/>
  </xdr:oneCellAnchor>
  <xdr:twoCellAnchor editAs="oneCell">
    <xdr:from>
      <xdr:col>11</xdr:col>
      <xdr:colOff>12700</xdr:colOff>
      <xdr:row>1</xdr:row>
      <xdr:rowOff>38099</xdr:rowOff>
    </xdr:from>
    <xdr:to>
      <xdr:col>24</xdr:col>
      <xdr:colOff>663575</xdr:colOff>
      <xdr:row>49</xdr:row>
      <xdr:rowOff>231774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/>
      </xdr:blipFill>
      <xdr:spPr>
        <a:xfrm>
          <a:off x="16903700" y="241299"/>
          <a:ext cx="9401175" cy="9401175"/>
        </a:xfrm>
        <a:prstGeom prst="rect">
          <a:avLst/>
        </a:prstGeom>
      </xdr:spPr>
    </xdr:pic>
    <xdr:clientData/>
  </xdr:twoCellAnchor>
  <xdr:twoCellAnchor editAs="oneCell">
    <xdr:from>
      <xdr:col>26</xdr:col>
      <xdr:colOff>13475</xdr:colOff>
      <xdr:row>1</xdr:row>
      <xdr:rowOff>25400</xdr:rowOff>
    </xdr:from>
    <xdr:to>
      <xdr:col>40</xdr:col>
      <xdr:colOff>775</xdr:colOff>
      <xdr:row>49</xdr:row>
      <xdr:rowOff>228600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/>
      </xdr:blipFill>
      <xdr:spPr>
        <a:xfrm>
          <a:off x="27000975" y="228600"/>
          <a:ext cx="9410700" cy="9410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162560</xdr:colOff>
      <xdr:row>0</xdr:row>
      <xdr:rowOff>182880</xdr:rowOff>
    </xdr:from>
    <xdr:to>
      <xdr:col>0</xdr:col>
      <xdr:colOff>1899920</xdr:colOff>
      <xdr:row>2</xdr:row>
      <xdr:rowOff>172720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" y="182880"/>
          <a:ext cx="1737360" cy="457200"/>
        </a:xfrm>
        <a:prstGeom prst="rect">
          <a:avLst/>
        </a:prstGeom>
      </xdr:spPr>
    </xdr:pic>
    <xdr:clientData/>
  </xdr:twoCellAnchor>
  <xdr:oneCellAnchor>
    <xdr:from>
      <xdr:col>4</xdr:col>
      <xdr:colOff>1089660</xdr:colOff>
      <xdr:row>0</xdr:row>
      <xdr:rowOff>201336</xdr:rowOff>
    </xdr:from>
    <xdr:ext cx="1757214" cy="399968"/>
    <xdr:sp macro="" textlink="">
      <xdr:nvSpPr>
        <xdr:cNvPr id="6" name="Text Box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8384540" y="201336"/>
          <a:ext cx="1757214" cy="399968"/>
        </a:xfrm>
        <a:prstGeom prst="roundRect">
          <a:avLst/>
        </a:prstGeom>
        <a:noFill/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rgbClr val="4D4E4C"/>
              </a:solidFill>
              <a:latin typeface="Arial" panose="020B0604020202020204" pitchFamily="34" charset="0"/>
              <a:cs typeface="Arial" panose="020B0604020202020204" pitchFamily="34" charset="0"/>
            </a:rPr>
            <a:t>INGRESO DE DATOS</a:t>
          </a:r>
        </a:p>
      </xdr:txBody>
    </xdr:sp>
    <xdr:clientData fPrintsWithSheet="0"/>
  </xdr:oneCellAnchor>
  <xdr:oneCellAnchor>
    <xdr:from>
      <xdr:col>5</xdr:col>
      <xdr:colOff>1405848</xdr:colOff>
      <xdr:row>0</xdr:row>
      <xdr:rowOff>201336</xdr:rowOff>
    </xdr:from>
    <xdr:ext cx="1617604" cy="399968"/>
    <xdr:sp macro="[0]!ResumenPDF" textlink="">
      <xdr:nvSpPr>
        <xdr:cNvPr id="8" name="Text Box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0285688" y="201336"/>
          <a:ext cx="1617604" cy="399968"/>
        </a:xfrm>
        <a:prstGeom prst="roundRect">
          <a:avLst/>
        </a:prstGeom>
        <a:solidFill>
          <a:srgbClr val="0079C8"/>
        </a:solidFill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CONVERTIR A PDF</a:t>
          </a: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JR203"/>
  <sheetViews>
    <sheetView showGridLines="0" tabSelected="1" zoomScaleNormal="100" workbookViewId="0">
      <selection activeCell="H39" sqref="H39:J41"/>
    </sheetView>
  </sheetViews>
  <sheetFormatPr baseColWidth="10" defaultColWidth="20.5" defaultRowHeight="18" x14ac:dyDescent="0.2"/>
  <cols>
    <col min="1" max="2" width="25.83203125" style="4" customWidth="1"/>
    <col min="3" max="13" width="20.83203125" style="4" customWidth="1"/>
    <col min="14" max="14" width="8.6640625" style="8" customWidth="1"/>
    <col min="15" max="15" width="26.83203125" style="1" hidden="1" customWidth="1"/>
    <col min="16" max="22" width="20.5" style="1" hidden="1" customWidth="1"/>
    <col min="23" max="23" width="20.5" style="152" customWidth="1"/>
    <col min="24" max="212" width="20.5" style="152"/>
    <col min="213" max="16384" width="20.5" style="4"/>
  </cols>
  <sheetData>
    <row r="1" spans="1:278" ht="19" thickBot="1" x14ac:dyDescent="0.25">
      <c r="N1" s="13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</row>
    <row r="2" spans="1:278" ht="19" thickBot="1" x14ac:dyDescent="0.25">
      <c r="H2" s="4" t="s">
        <v>0</v>
      </c>
      <c r="I2" s="4" t="s">
        <v>0</v>
      </c>
      <c r="N2" s="14"/>
      <c r="O2" s="153" t="s">
        <v>1</v>
      </c>
      <c r="P2" s="154" t="b">
        <v>0</v>
      </c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</row>
    <row r="3" spans="1:278" ht="19" thickBot="1" x14ac:dyDescent="0.25">
      <c r="N3" s="14"/>
      <c r="O3" s="1" t="s">
        <v>2</v>
      </c>
      <c r="P3" s="154" t="b">
        <v>0</v>
      </c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</row>
    <row r="4" spans="1:278" x14ac:dyDescent="0.2">
      <c r="N4" s="14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</row>
    <row r="5" spans="1:278" x14ac:dyDescent="0.2">
      <c r="N5" s="14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</row>
    <row r="6" spans="1:278" x14ac:dyDescent="0.2">
      <c r="H6" s="5" t="s">
        <v>0</v>
      </c>
      <c r="I6" s="5" t="s">
        <v>0</v>
      </c>
      <c r="J6" s="5"/>
      <c r="N6" s="14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</row>
    <row r="7" spans="1:278" x14ac:dyDescent="0.2">
      <c r="N7" s="14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</row>
    <row r="8" spans="1:278" x14ac:dyDescent="0.2">
      <c r="N8" s="14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</row>
    <row r="9" spans="1:278" x14ac:dyDescent="0.2">
      <c r="N9" s="14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</row>
    <row r="10" spans="1:278" x14ac:dyDescent="0.2">
      <c r="N10" s="14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</row>
    <row r="11" spans="1:278" ht="20" x14ac:dyDescent="0.2">
      <c r="A11" s="197"/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4"/>
      <c r="O11" s="203" t="s">
        <v>3</v>
      </c>
      <c r="P11" s="204"/>
      <c r="Q11" s="205"/>
      <c r="S11" s="210" t="s">
        <v>4</v>
      </c>
      <c r="T11" s="155" t="s">
        <v>5</v>
      </c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</row>
    <row r="12" spans="1:278" x14ac:dyDescent="0.2">
      <c r="N12" s="14"/>
      <c r="O12" s="156" t="s">
        <v>6</v>
      </c>
      <c r="P12" s="157" t="s">
        <v>7</v>
      </c>
      <c r="Q12" s="158" t="s">
        <v>8</v>
      </c>
      <c r="S12" s="211"/>
      <c r="T12" s="159" t="s">
        <v>9</v>
      </c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</row>
    <row r="13" spans="1:278" x14ac:dyDescent="0.2">
      <c r="N13" s="14"/>
      <c r="O13" s="160">
        <v>24</v>
      </c>
      <c r="P13" s="161">
        <v>35</v>
      </c>
      <c r="Q13" s="162">
        <f>1-P13/100</f>
        <v>0.65</v>
      </c>
      <c r="S13" s="211"/>
      <c r="T13" s="159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</row>
    <row r="14" spans="1:278" x14ac:dyDescent="0.2">
      <c r="N14" s="14"/>
      <c r="O14" s="160">
        <v>25</v>
      </c>
      <c r="P14" s="161">
        <v>30</v>
      </c>
      <c r="Q14" s="162">
        <f t="shared" ref="Q14:Q19" si="0">1-P14/100</f>
        <v>0.7</v>
      </c>
      <c r="S14" s="211"/>
      <c r="T14" s="159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</row>
    <row r="15" spans="1:278" x14ac:dyDescent="0.2">
      <c r="K15" s="199"/>
      <c r="L15" s="199"/>
      <c r="M15" s="199"/>
      <c r="N15" s="14"/>
      <c r="O15" s="160">
        <v>26</v>
      </c>
      <c r="P15" s="161">
        <v>25</v>
      </c>
      <c r="Q15" s="162">
        <f t="shared" si="0"/>
        <v>0.75</v>
      </c>
      <c r="S15" s="211"/>
      <c r="T15" s="159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</row>
    <row r="16" spans="1:278" x14ac:dyDescent="0.2">
      <c r="N16" s="14"/>
      <c r="O16" s="160">
        <v>27</v>
      </c>
      <c r="P16" s="161">
        <v>20</v>
      </c>
      <c r="Q16" s="162">
        <f t="shared" si="0"/>
        <v>0.8</v>
      </c>
      <c r="S16" s="211"/>
      <c r="T16" s="159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</row>
    <row r="17" spans="1:278" x14ac:dyDescent="0.2">
      <c r="J17" s="7"/>
      <c r="N17" s="14"/>
      <c r="O17" s="160">
        <v>28</v>
      </c>
      <c r="P17" s="161">
        <v>15</v>
      </c>
      <c r="Q17" s="162">
        <f t="shared" si="0"/>
        <v>0.85</v>
      </c>
      <c r="S17" s="211"/>
      <c r="T17" s="159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</row>
    <row r="18" spans="1:278" x14ac:dyDescent="0.2">
      <c r="N18" s="14"/>
      <c r="O18" s="160">
        <v>29</v>
      </c>
      <c r="P18" s="161">
        <v>6</v>
      </c>
      <c r="Q18" s="162">
        <f t="shared" si="0"/>
        <v>0.94</v>
      </c>
      <c r="S18" s="211"/>
      <c r="T18" s="159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</row>
    <row r="19" spans="1:278" x14ac:dyDescent="0.2">
      <c r="N19" s="14"/>
      <c r="O19" s="163" t="s">
        <v>10</v>
      </c>
      <c r="P19" s="164">
        <v>0</v>
      </c>
      <c r="Q19" s="165">
        <f t="shared" si="0"/>
        <v>1</v>
      </c>
      <c r="S19" s="166" t="s">
        <v>11</v>
      </c>
      <c r="T19" s="167">
        <v>1</v>
      </c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</row>
    <row r="20" spans="1:278" x14ac:dyDescent="0.2">
      <c r="N20" s="14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</row>
    <row r="21" spans="1:278" x14ac:dyDescent="0.2">
      <c r="F21" s="1"/>
      <c r="G21" s="2"/>
      <c r="H21" s="3" t="b">
        <v>0</v>
      </c>
      <c r="N21" s="14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</row>
    <row r="22" spans="1:278" x14ac:dyDescent="0.2">
      <c r="N22" s="14"/>
      <c r="O22" s="208" t="s">
        <v>12</v>
      </c>
      <c r="P22" s="208"/>
      <c r="Q22" s="208"/>
      <c r="R22" s="208"/>
      <c r="S22" s="208"/>
      <c r="T22" s="168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</row>
    <row r="23" spans="1:278" ht="19" thickBot="1" x14ac:dyDescent="0.25">
      <c r="N23" s="14"/>
      <c r="O23" s="169" t="s">
        <v>13</v>
      </c>
      <c r="P23" s="169"/>
      <c r="Q23" s="169"/>
      <c r="R23" s="193"/>
      <c r="S23" s="169"/>
      <c r="T23" s="170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</row>
    <row r="24" spans="1:278" ht="19" thickBot="1" x14ac:dyDescent="0.25">
      <c r="A24" s="6"/>
      <c r="N24" s="14"/>
      <c r="O24" s="171">
        <v>0</v>
      </c>
      <c r="P24" s="172">
        <v>0</v>
      </c>
      <c r="Q24" s="172">
        <v>0</v>
      </c>
      <c r="R24" s="173">
        <v>0</v>
      </c>
      <c r="S24" s="172">
        <v>0</v>
      </c>
      <c r="T24" s="174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</row>
    <row r="25" spans="1:278" x14ac:dyDescent="0.2">
      <c r="N25" s="14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</row>
    <row r="26" spans="1:278" x14ac:dyDescent="0.2">
      <c r="N26" s="14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</row>
    <row r="27" spans="1:278" x14ac:dyDescent="0.2">
      <c r="N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</row>
    <row r="28" spans="1:278" x14ac:dyDescent="0.2">
      <c r="N28" s="14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</row>
    <row r="29" spans="1:278" ht="19" thickBot="1" x14ac:dyDescent="0.25">
      <c r="N29" s="14"/>
      <c r="O29" s="15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</row>
    <row r="30" spans="1:278" ht="19" thickBot="1" x14ac:dyDescent="0.25">
      <c r="N30" s="14"/>
      <c r="O30" s="175" t="s">
        <v>14</v>
      </c>
      <c r="P30" s="176">
        <f>IF(P2,_xlfn.SWITCH(C43,O13,Q13,O14,Q14,O15,Q15,O16,Q16,O17,Q17,O18,Q18,Q19),Q19)</f>
        <v>1</v>
      </c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</row>
    <row r="31" spans="1:278" ht="19" thickBot="1" x14ac:dyDescent="0.25">
      <c r="N31" s="14"/>
      <c r="O31" s="175"/>
      <c r="P31" s="177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</row>
    <row r="32" spans="1:278" ht="58" thickBot="1" x14ac:dyDescent="0.25">
      <c r="N32" s="14"/>
      <c r="O32" s="178" t="s">
        <v>15</v>
      </c>
      <c r="P32" s="176">
        <f>IF(P3=TRUE,0.25,1)</f>
        <v>1</v>
      </c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</row>
    <row r="33" spans="1:278" x14ac:dyDescent="0.2">
      <c r="N33" s="14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</row>
    <row r="34" spans="1:278" x14ac:dyDescent="0.2">
      <c r="N34" s="14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</row>
    <row r="35" spans="1:278" x14ac:dyDescent="0.2">
      <c r="N35" s="14"/>
      <c r="O35" s="175" t="s">
        <v>16</v>
      </c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</row>
    <row r="36" spans="1:278" x14ac:dyDescent="0.2">
      <c r="N36" s="14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</row>
    <row r="37" spans="1:278" x14ac:dyDescent="0.2">
      <c r="A37" s="198" t="s">
        <v>17</v>
      </c>
      <c r="B37" s="198"/>
      <c r="C37" s="206" t="s">
        <v>18</v>
      </c>
      <c r="D37" s="206"/>
      <c r="E37" s="206"/>
      <c r="F37" s="206"/>
      <c r="G37" s="206"/>
      <c r="H37" s="206"/>
      <c r="I37" s="206"/>
      <c r="J37" s="206"/>
      <c r="K37" s="206"/>
      <c r="L37" s="206"/>
      <c r="M37" s="207"/>
      <c r="N37" s="11"/>
      <c r="O37" s="209" t="s">
        <v>19</v>
      </c>
      <c r="P37" s="209"/>
      <c r="Q37" s="209"/>
      <c r="R37" s="209"/>
      <c r="S37" s="209"/>
      <c r="T37" s="168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</row>
    <row r="38" spans="1:278" ht="19" thickBot="1" x14ac:dyDescent="0.25">
      <c r="N38" s="14"/>
      <c r="O38" s="169" t="s">
        <v>13</v>
      </c>
      <c r="P38" s="194"/>
      <c r="Q38" s="194"/>
      <c r="R38" s="194"/>
      <c r="S38" s="194"/>
      <c r="T38" s="170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</row>
    <row r="39" spans="1:278" ht="19" thickBot="1" x14ac:dyDescent="0.25">
      <c r="A39" s="198" t="s">
        <v>20</v>
      </c>
      <c r="B39" s="198"/>
      <c r="C39" s="9">
        <v>2</v>
      </c>
      <c r="E39" s="200"/>
      <c r="F39" s="201"/>
      <c r="H39" s="200"/>
      <c r="I39" s="201"/>
      <c r="J39" s="201"/>
      <c r="N39" s="14"/>
      <c r="O39" s="179">
        <f>IF($T$19=1,(O24/100),0)</f>
        <v>0</v>
      </c>
      <c r="P39" s="179">
        <f>IF($T$19=1,(P24/100),0)</f>
        <v>0</v>
      </c>
      <c r="Q39" s="179">
        <f>IF($T$19=1,(Q24/100),0)</f>
        <v>0</v>
      </c>
      <c r="R39" s="179">
        <f>IF($T$19=1,(R24/100),0)</f>
        <v>0</v>
      </c>
      <c r="S39" s="180">
        <f>IF($T$19=1,(S24/100),0)</f>
        <v>0</v>
      </c>
      <c r="T39" s="18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</row>
    <row r="40" spans="1:278" x14ac:dyDescent="0.2">
      <c r="E40" s="201"/>
      <c r="F40" s="201"/>
      <c r="H40" s="201"/>
      <c r="I40" s="201"/>
      <c r="J40" s="201"/>
      <c r="N40" s="14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</row>
    <row r="41" spans="1:278" x14ac:dyDescent="0.2">
      <c r="A41" s="198" t="s">
        <v>21</v>
      </c>
      <c r="B41" s="198"/>
      <c r="C41" s="9">
        <v>1</v>
      </c>
      <c r="E41" s="201"/>
      <c r="F41" s="201"/>
      <c r="H41" s="201"/>
      <c r="I41" s="201"/>
      <c r="J41" s="201"/>
      <c r="N41" s="14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</row>
    <row r="42" spans="1:278" x14ac:dyDescent="0.2">
      <c r="E42" s="202"/>
      <c r="F42" s="202"/>
      <c r="H42" s="202"/>
      <c r="I42" s="202"/>
      <c r="J42" s="202"/>
      <c r="N42" s="14"/>
      <c r="O42" s="212" t="s">
        <v>22</v>
      </c>
      <c r="P42" s="212"/>
      <c r="Q42" s="212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</row>
    <row r="43" spans="1:278" x14ac:dyDescent="0.2">
      <c r="A43" s="198" t="s">
        <v>23</v>
      </c>
      <c r="B43" s="198"/>
      <c r="C43" s="9">
        <v>30</v>
      </c>
      <c r="N43" s="14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</row>
    <row r="44" spans="1:278" x14ac:dyDescent="0.2">
      <c r="N44" s="14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</row>
    <row r="45" spans="1:278" x14ac:dyDescent="0.2">
      <c r="A45" s="198" t="s">
        <v>24</v>
      </c>
      <c r="B45" s="198"/>
      <c r="C45" s="9">
        <v>28</v>
      </c>
      <c r="N45" s="14"/>
      <c r="O45" s="208" t="s">
        <v>25</v>
      </c>
      <c r="P45" s="208"/>
      <c r="Q45" s="208"/>
      <c r="R45" s="208"/>
      <c r="S45" s="208"/>
      <c r="T45" s="168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</row>
    <row r="46" spans="1:278" ht="19" thickBot="1" x14ac:dyDescent="0.25">
      <c r="E46" s="16"/>
      <c r="F46" s="16"/>
      <c r="G46" s="16"/>
      <c r="H46" s="16"/>
      <c r="I46" s="16"/>
      <c r="J46" s="16"/>
      <c r="K46" s="16"/>
      <c r="L46" s="16"/>
      <c r="M46" s="16"/>
      <c r="N46" s="14"/>
      <c r="O46" s="169" t="s">
        <v>13</v>
      </c>
      <c r="P46" s="194"/>
      <c r="Q46" s="194"/>
      <c r="R46" s="194"/>
      <c r="S46" s="194"/>
      <c r="T46" s="170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</row>
    <row r="47" spans="1:278" ht="19" thickBot="1" x14ac:dyDescent="0.25">
      <c r="A47" s="10"/>
      <c r="B47" s="10"/>
      <c r="C47" s="10"/>
      <c r="D47" s="10"/>
      <c r="E47" s="17"/>
      <c r="F47" s="17"/>
      <c r="G47" s="17"/>
      <c r="H47" s="17"/>
      <c r="I47" s="17"/>
      <c r="J47" s="17"/>
      <c r="K47" s="17"/>
      <c r="L47" s="17"/>
      <c r="M47" s="18"/>
      <c r="N47" s="11"/>
      <c r="O47" s="179">
        <f>(1-O39)*$P$30</f>
        <v>1</v>
      </c>
      <c r="P47" s="179">
        <f>(1-P39)*$P$30</f>
        <v>1</v>
      </c>
      <c r="Q47" s="182">
        <f t="shared" ref="Q47:S47" si="1">(1-Q39)*$P$30</f>
        <v>1</v>
      </c>
      <c r="R47" s="182">
        <f t="shared" si="1"/>
        <v>1</v>
      </c>
      <c r="S47" s="183">
        <f t="shared" si="1"/>
        <v>1</v>
      </c>
      <c r="T47" s="18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</row>
    <row r="48" spans="1:278" x14ac:dyDescent="0.2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4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</row>
    <row r="49" spans="1:278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4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</row>
    <row r="50" spans="1:278" x14ac:dyDescent="0.2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4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</row>
    <row r="51" spans="1:278" x14ac:dyDescent="0.2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4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</row>
    <row r="52" spans="1:278" x14ac:dyDescent="0.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4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</row>
    <row r="53" spans="1:278" x14ac:dyDescent="0.2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4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</row>
    <row r="54" spans="1:278" x14ac:dyDescent="0.2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4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</row>
    <row r="55" spans="1:278" x14ac:dyDescent="0.2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4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  <c r="IZ55" s="11"/>
      <c r="JA55" s="11"/>
      <c r="JB55" s="11"/>
      <c r="JC55" s="11"/>
      <c r="JD55" s="11"/>
      <c r="JE55" s="11"/>
      <c r="JF55" s="11"/>
      <c r="JG55" s="11"/>
      <c r="JH55" s="11"/>
      <c r="JI55" s="11"/>
      <c r="JJ55" s="11"/>
      <c r="JK55" s="11"/>
      <c r="JL55" s="11"/>
      <c r="JM55" s="11"/>
      <c r="JN55" s="11"/>
      <c r="JO55" s="11"/>
      <c r="JP55" s="11"/>
      <c r="JQ55" s="11"/>
      <c r="JR55" s="11"/>
    </row>
    <row r="56" spans="1:278" x14ac:dyDescent="0.2">
      <c r="A56" s="11"/>
      <c r="B56" s="11"/>
      <c r="C56" s="11"/>
      <c r="D56" s="196"/>
      <c r="E56" s="196"/>
      <c r="F56" s="11"/>
      <c r="G56" s="196"/>
      <c r="H56" s="196"/>
      <c r="I56" s="11"/>
      <c r="J56" s="11"/>
      <c r="K56" s="11"/>
      <c r="L56" s="11"/>
      <c r="M56" s="11"/>
      <c r="N56" s="14"/>
      <c r="O56" s="175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  <c r="IZ56" s="11"/>
      <c r="JA56" s="11"/>
      <c r="JB56" s="11"/>
      <c r="JC56" s="11"/>
      <c r="JD56" s="11"/>
      <c r="JE56" s="11"/>
      <c r="JF56" s="11"/>
      <c r="JG56" s="11"/>
      <c r="JH56" s="11"/>
      <c r="JI56" s="11"/>
      <c r="JJ56" s="11"/>
      <c r="JK56" s="11"/>
      <c r="JL56" s="11"/>
      <c r="JM56" s="11"/>
      <c r="JN56" s="11"/>
      <c r="JO56" s="11"/>
      <c r="JP56" s="11"/>
      <c r="JQ56" s="11"/>
      <c r="JR56" s="11"/>
    </row>
    <row r="57" spans="1:278" x14ac:dyDescent="0.2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4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  <c r="IZ57" s="11"/>
      <c r="JA57" s="11"/>
      <c r="JB57" s="11"/>
      <c r="JC57" s="11"/>
      <c r="JD57" s="11"/>
      <c r="JE57" s="11"/>
      <c r="JF57" s="11"/>
      <c r="JG57" s="11"/>
      <c r="JH57" s="11"/>
      <c r="JI57" s="11"/>
      <c r="JJ57" s="11"/>
      <c r="JK57" s="11"/>
      <c r="JL57" s="11"/>
      <c r="JM57" s="11"/>
      <c r="JN57" s="11"/>
      <c r="JO57" s="11"/>
      <c r="JP57" s="11"/>
      <c r="JQ57" s="11"/>
      <c r="JR57" s="11"/>
    </row>
    <row r="58" spans="1:278" x14ac:dyDescent="0.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4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  <c r="IZ58" s="11"/>
      <c r="JA58" s="11"/>
      <c r="JB58" s="11"/>
      <c r="JC58" s="11"/>
      <c r="JD58" s="11"/>
      <c r="JE58" s="11"/>
      <c r="JF58" s="11"/>
      <c r="JG58" s="11"/>
      <c r="JH58" s="11"/>
      <c r="JI58" s="11"/>
      <c r="JJ58" s="11"/>
      <c r="JK58" s="11"/>
      <c r="JL58" s="11"/>
      <c r="JM58" s="11"/>
      <c r="JN58" s="11"/>
      <c r="JO58" s="11"/>
      <c r="JP58" s="11"/>
      <c r="JQ58" s="11"/>
      <c r="JR58" s="11"/>
    </row>
    <row r="59" spans="1:278" x14ac:dyDescent="0.2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4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  <c r="IZ59" s="11"/>
      <c r="JA59" s="11"/>
      <c r="JB59" s="11"/>
      <c r="JC59" s="11"/>
      <c r="JD59" s="11"/>
      <c r="JE59" s="11"/>
      <c r="JF59" s="11"/>
      <c r="JG59" s="11"/>
      <c r="JH59" s="11"/>
      <c r="JI59" s="11"/>
      <c r="JJ59" s="11"/>
      <c r="JK59" s="11"/>
      <c r="JL59" s="11"/>
      <c r="JM59" s="11"/>
      <c r="JN59" s="11"/>
      <c r="JO59" s="11"/>
      <c r="JP59" s="11"/>
      <c r="JQ59" s="11"/>
      <c r="JR59" s="11"/>
    </row>
    <row r="60" spans="1:278" x14ac:dyDescent="0.2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4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  <c r="IZ60" s="11"/>
      <c r="JA60" s="11"/>
      <c r="JB60" s="11"/>
      <c r="JC60" s="11"/>
      <c r="JD60" s="11"/>
      <c r="JE60" s="11"/>
      <c r="JF60" s="11"/>
      <c r="JG60" s="11"/>
      <c r="JH60" s="11"/>
      <c r="JI60" s="11"/>
      <c r="JJ60" s="11"/>
      <c r="JK60" s="11"/>
      <c r="JL60" s="11"/>
      <c r="JM60" s="11"/>
      <c r="JN60" s="11"/>
      <c r="JO60" s="11"/>
      <c r="JP60" s="11"/>
      <c r="JQ60" s="11"/>
      <c r="JR60" s="11"/>
    </row>
    <row r="61" spans="1:278" x14ac:dyDescent="0.2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4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  <c r="IX61" s="11"/>
      <c r="IY61" s="11"/>
      <c r="IZ61" s="11"/>
      <c r="JA61" s="11"/>
      <c r="JB61" s="11"/>
      <c r="JC61" s="11"/>
      <c r="JD61" s="11"/>
      <c r="JE61" s="11"/>
      <c r="JF61" s="11"/>
      <c r="JG61" s="11"/>
      <c r="JH61" s="11"/>
      <c r="JI61" s="11"/>
      <c r="JJ61" s="11"/>
      <c r="JK61" s="11"/>
      <c r="JL61" s="11"/>
      <c r="JM61" s="11"/>
      <c r="JN61" s="11"/>
      <c r="JO61" s="11"/>
      <c r="JP61" s="11"/>
      <c r="JQ61" s="11"/>
      <c r="JR61" s="11"/>
    </row>
    <row r="62" spans="1:278" x14ac:dyDescent="0.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4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  <c r="IX62" s="11"/>
      <c r="IY62" s="11"/>
      <c r="IZ62" s="11"/>
      <c r="JA62" s="11"/>
      <c r="JB62" s="11"/>
      <c r="JC62" s="11"/>
      <c r="JD62" s="11"/>
      <c r="JE62" s="11"/>
      <c r="JF62" s="11"/>
      <c r="JG62" s="11"/>
      <c r="JH62" s="11"/>
      <c r="JI62" s="11"/>
      <c r="JJ62" s="11"/>
      <c r="JK62" s="11"/>
      <c r="JL62" s="11"/>
      <c r="JM62" s="11"/>
      <c r="JN62" s="11"/>
      <c r="JO62" s="11"/>
      <c r="JP62" s="11"/>
      <c r="JQ62" s="11"/>
      <c r="JR62" s="11"/>
    </row>
    <row r="63" spans="1:278" x14ac:dyDescent="0.2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4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  <c r="IX63" s="11"/>
      <c r="IY63" s="11"/>
      <c r="IZ63" s="11"/>
      <c r="JA63" s="11"/>
      <c r="JB63" s="11"/>
      <c r="JC63" s="11"/>
      <c r="JD63" s="11"/>
      <c r="JE63" s="11"/>
      <c r="JF63" s="11"/>
      <c r="JG63" s="11"/>
      <c r="JH63" s="11"/>
      <c r="JI63" s="11"/>
      <c r="JJ63" s="11"/>
      <c r="JK63" s="11"/>
      <c r="JL63" s="11"/>
      <c r="JM63" s="11"/>
      <c r="JN63" s="11"/>
      <c r="JO63" s="11"/>
      <c r="JP63" s="11"/>
      <c r="JQ63" s="11"/>
      <c r="JR63" s="11"/>
    </row>
    <row r="64" spans="1:278" x14ac:dyDescent="0.2">
      <c r="A64" s="11"/>
      <c r="B64" s="11"/>
      <c r="C64" s="12"/>
      <c r="D64" s="12"/>
      <c r="E64" s="12"/>
      <c r="F64" s="12"/>
      <c r="G64" s="11"/>
      <c r="H64" s="11"/>
      <c r="I64" s="11"/>
      <c r="J64" s="11"/>
      <c r="K64" s="11"/>
      <c r="L64" s="11"/>
      <c r="M64" s="11"/>
      <c r="N64" s="14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  <c r="IX64" s="11"/>
      <c r="IY64" s="11"/>
      <c r="IZ64" s="11"/>
      <c r="JA64" s="11"/>
      <c r="JB64" s="11"/>
      <c r="JC64" s="11"/>
      <c r="JD64" s="11"/>
      <c r="JE64" s="11"/>
      <c r="JF64" s="11"/>
      <c r="JG64" s="11"/>
      <c r="JH64" s="11"/>
      <c r="JI64" s="11"/>
      <c r="JJ64" s="11"/>
      <c r="JK64" s="11"/>
      <c r="JL64" s="11"/>
      <c r="JM64" s="11"/>
      <c r="JN64" s="11"/>
      <c r="JO64" s="11"/>
      <c r="JP64" s="11"/>
      <c r="JQ64" s="11"/>
      <c r="JR64" s="11"/>
    </row>
    <row r="65" spans="1:278" x14ac:dyDescent="0.2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4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  <c r="IX65" s="11"/>
      <c r="IY65" s="11"/>
      <c r="IZ65" s="11"/>
      <c r="JA65" s="11"/>
      <c r="JB65" s="11"/>
      <c r="JC65" s="11"/>
      <c r="JD65" s="11"/>
      <c r="JE65" s="11"/>
      <c r="JF65" s="11"/>
      <c r="JG65" s="11"/>
      <c r="JH65" s="11"/>
      <c r="JI65" s="11"/>
      <c r="JJ65" s="11"/>
      <c r="JK65" s="11"/>
      <c r="JL65" s="11"/>
      <c r="JM65" s="11"/>
      <c r="JN65" s="11"/>
      <c r="JO65" s="11"/>
      <c r="JP65" s="11"/>
      <c r="JQ65" s="11"/>
      <c r="JR65" s="11"/>
    </row>
    <row r="66" spans="1:278" x14ac:dyDescent="0.2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4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  <c r="IX66" s="11"/>
      <c r="IY66" s="11"/>
      <c r="IZ66" s="11"/>
      <c r="JA66" s="11"/>
      <c r="JB66" s="11"/>
      <c r="JC66" s="11"/>
      <c r="JD66" s="11"/>
      <c r="JE66" s="11"/>
      <c r="JF66" s="11"/>
      <c r="JG66" s="11"/>
      <c r="JH66" s="11"/>
      <c r="JI66" s="11"/>
      <c r="JJ66" s="11"/>
      <c r="JK66" s="11"/>
      <c r="JL66" s="11"/>
      <c r="JM66" s="11"/>
      <c r="JN66" s="11"/>
      <c r="JO66" s="11"/>
      <c r="JP66" s="11"/>
      <c r="JQ66" s="11"/>
      <c r="JR66" s="11"/>
    </row>
    <row r="67" spans="1:278" x14ac:dyDescent="0.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4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  <c r="IX67" s="11"/>
      <c r="IY67" s="11"/>
      <c r="IZ67" s="11"/>
      <c r="JA67" s="11"/>
      <c r="JB67" s="11"/>
      <c r="JC67" s="11"/>
      <c r="JD67" s="11"/>
      <c r="JE67" s="11"/>
      <c r="JF67" s="11"/>
      <c r="JG67" s="11"/>
      <c r="JH67" s="11"/>
      <c r="JI67" s="11"/>
      <c r="JJ67" s="11"/>
      <c r="JK67" s="11"/>
      <c r="JL67" s="11"/>
      <c r="JM67" s="11"/>
      <c r="JN67" s="11"/>
      <c r="JO67" s="11"/>
      <c r="JP67" s="11"/>
      <c r="JQ67" s="11"/>
      <c r="JR67" s="11"/>
    </row>
    <row r="68" spans="1:278" x14ac:dyDescent="0.2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4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  <c r="IZ68" s="11"/>
      <c r="JA68" s="11"/>
      <c r="JB68" s="11"/>
      <c r="JC68" s="11"/>
      <c r="JD68" s="11"/>
      <c r="JE68" s="11"/>
      <c r="JF68" s="11"/>
      <c r="JG68" s="11"/>
      <c r="JH68" s="11"/>
      <c r="JI68" s="11"/>
      <c r="JJ68" s="11"/>
      <c r="JK68" s="11"/>
      <c r="JL68" s="11"/>
      <c r="JM68" s="11"/>
      <c r="JN68" s="11"/>
      <c r="JO68" s="11"/>
      <c r="JP68" s="11"/>
      <c r="JQ68" s="11"/>
      <c r="JR68" s="11"/>
    </row>
    <row r="69" spans="1:278" x14ac:dyDescent="0.2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4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  <c r="IX69" s="11"/>
      <c r="IY69" s="11"/>
      <c r="IZ69" s="11"/>
      <c r="JA69" s="11"/>
      <c r="JB69" s="11"/>
      <c r="JC69" s="11"/>
      <c r="JD69" s="11"/>
      <c r="JE69" s="11"/>
      <c r="JF69" s="11"/>
      <c r="JG69" s="11"/>
      <c r="JH69" s="11"/>
      <c r="JI69" s="11"/>
      <c r="JJ69" s="11"/>
      <c r="JK69" s="11"/>
      <c r="JL69" s="11"/>
      <c r="JM69" s="11"/>
      <c r="JN69" s="11"/>
      <c r="JO69" s="11"/>
      <c r="JP69" s="11"/>
      <c r="JQ69" s="11"/>
      <c r="JR69" s="11"/>
    </row>
    <row r="70" spans="1:278" x14ac:dyDescent="0.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4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  <c r="IX70" s="11"/>
      <c r="IY70" s="11"/>
      <c r="IZ70" s="11"/>
      <c r="JA70" s="11"/>
      <c r="JB70" s="11"/>
      <c r="JC70" s="11"/>
      <c r="JD70" s="11"/>
      <c r="JE70" s="11"/>
      <c r="JF70" s="11"/>
      <c r="JG70" s="11"/>
      <c r="JH70" s="11"/>
      <c r="JI70" s="11"/>
      <c r="JJ70" s="11"/>
      <c r="JK70" s="11"/>
      <c r="JL70" s="11"/>
      <c r="JM70" s="11"/>
      <c r="JN70" s="11"/>
      <c r="JO70" s="11"/>
      <c r="JP70" s="11"/>
      <c r="JQ70" s="11"/>
      <c r="JR70" s="11"/>
    </row>
    <row r="71" spans="1:278" x14ac:dyDescent="0.2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4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  <c r="IX71" s="11"/>
      <c r="IY71" s="11"/>
      <c r="IZ71" s="11"/>
      <c r="JA71" s="11"/>
      <c r="JB71" s="11"/>
      <c r="JC71" s="11"/>
      <c r="JD71" s="11"/>
      <c r="JE71" s="11"/>
      <c r="JF71" s="11"/>
      <c r="JG71" s="11"/>
      <c r="JH71" s="11"/>
      <c r="JI71" s="11"/>
      <c r="JJ71" s="11"/>
      <c r="JK71" s="11"/>
      <c r="JL71" s="11"/>
      <c r="JM71" s="11"/>
      <c r="JN71" s="11"/>
      <c r="JO71" s="11"/>
      <c r="JP71" s="11"/>
      <c r="JQ71" s="11"/>
      <c r="JR71" s="11"/>
    </row>
    <row r="72" spans="1:278" x14ac:dyDescent="0.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4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  <c r="IZ72" s="11"/>
      <c r="JA72" s="11"/>
      <c r="JB72" s="11"/>
      <c r="JC72" s="11"/>
      <c r="JD72" s="11"/>
      <c r="JE72" s="11"/>
      <c r="JF72" s="11"/>
      <c r="JG72" s="11"/>
      <c r="JH72" s="11"/>
      <c r="JI72" s="11"/>
      <c r="JJ72" s="11"/>
      <c r="JK72" s="11"/>
      <c r="JL72" s="11"/>
      <c r="JM72" s="11"/>
      <c r="JN72" s="11"/>
      <c r="JO72" s="11"/>
      <c r="JP72" s="11"/>
      <c r="JQ72" s="11"/>
      <c r="JR72" s="11"/>
    </row>
    <row r="73" spans="1:278" x14ac:dyDescent="0.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4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  <c r="IX73" s="11"/>
      <c r="IY73" s="11"/>
      <c r="IZ73" s="11"/>
      <c r="JA73" s="11"/>
      <c r="JB73" s="11"/>
      <c r="JC73" s="11"/>
      <c r="JD73" s="11"/>
      <c r="JE73" s="11"/>
      <c r="JF73" s="11"/>
      <c r="JG73" s="11"/>
      <c r="JH73" s="11"/>
      <c r="JI73" s="11"/>
      <c r="JJ73" s="11"/>
      <c r="JK73" s="11"/>
      <c r="JL73" s="11"/>
      <c r="JM73" s="11"/>
      <c r="JN73" s="11"/>
      <c r="JO73" s="11"/>
      <c r="JP73" s="11"/>
      <c r="JQ73" s="11"/>
      <c r="JR73" s="11"/>
    </row>
    <row r="74" spans="1:278" x14ac:dyDescent="0.2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4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  <c r="IZ74" s="11"/>
      <c r="JA74" s="11"/>
      <c r="JB74" s="11"/>
      <c r="JC74" s="11"/>
      <c r="JD74" s="11"/>
      <c r="JE74" s="11"/>
      <c r="JF74" s="11"/>
      <c r="JG74" s="11"/>
      <c r="JH74" s="11"/>
      <c r="JI74" s="11"/>
      <c r="JJ74" s="11"/>
      <c r="JK74" s="11"/>
      <c r="JL74" s="11"/>
      <c r="JM74" s="11"/>
      <c r="JN74" s="11"/>
      <c r="JO74" s="11"/>
      <c r="JP74" s="11"/>
      <c r="JQ74" s="11"/>
      <c r="JR74" s="11"/>
    </row>
    <row r="75" spans="1:278" x14ac:dyDescent="0.2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4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  <c r="IZ75" s="11"/>
      <c r="JA75" s="11"/>
      <c r="JB75" s="11"/>
      <c r="JC75" s="11"/>
      <c r="JD75" s="11"/>
      <c r="JE75" s="11"/>
      <c r="JF75" s="11"/>
      <c r="JG75" s="11"/>
      <c r="JH75" s="11"/>
      <c r="JI75" s="11"/>
      <c r="JJ75" s="11"/>
      <c r="JK75" s="11"/>
      <c r="JL75" s="11"/>
      <c r="JM75" s="11"/>
      <c r="JN75" s="11"/>
      <c r="JO75" s="11"/>
      <c r="JP75" s="11"/>
      <c r="JQ75" s="11"/>
      <c r="JR75" s="11"/>
    </row>
    <row r="76" spans="1:278" x14ac:dyDescent="0.2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4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  <c r="IX76" s="11"/>
      <c r="IY76" s="11"/>
      <c r="IZ76" s="11"/>
      <c r="JA76" s="11"/>
      <c r="JB76" s="11"/>
      <c r="JC76" s="11"/>
      <c r="JD76" s="11"/>
      <c r="JE76" s="11"/>
      <c r="JF76" s="11"/>
      <c r="JG76" s="11"/>
      <c r="JH76" s="11"/>
      <c r="JI76" s="11"/>
      <c r="JJ76" s="11"/>
      <c r="JK76" s="11"/>
      <c r="JL76" s="11"/>
      <c r="JM76" s="11"/>
      <c r="JN76" s="11"/>
      <c r="JO76" s="11"/>
      <c r="JP76" s="11"/>
      <c r="JQ76" s="11"/>
      <c r="JR76" s="11"/>
    </row>
    <row r="77" spans="1:278" x14ac:dyDescent="0.2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4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  <c r="IX77" s="11"/>
      <c r="IY77" s="11"/>
      <c r="IZ77" s="11"/>
      <c r="JA77" s="11"/>
      <c r="JB77" s="11"/>
      <c r="JC77" s="11"/>
      <c r="JD77" s="11"/>
      <c r="JE77" s="11"/>
      <c r="JF77" s="11"/>
      <c r="JG77" s="11"/>
      <c r="JH77" s="11"/>
      <c r="JI77" s="11"/>
      <c r="JJ77" s="11"/>
      <c r="JK77" s="11"/>
      <c r="JL77" s="11"/>
      <c r="JM77" s="11"/>
      <c r="JN77" s="11"/>
      <c r="JO77" s="11"/>
      <c r="JP77" s="11"/>
      <c r="JQ77" s="11"/>
      <c r="JR77" s="11"/>
    </row>
    <row r="78" spans="1:278" x14ac:dyDescent="0.2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4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  <c r="IX78" s="11"/>
      <c r="IY78" s="11"/>
      <c r="IZ78" s="11"/>
      <c r="JA78" s="11"/>
      <c r="JB78" s="11"/>
      <c r="JC78" s="11"/>
      <c r="JD78" s="11"/>
      <c r="JE78" s="11"/>
      <c r="JF78" s="11"/>
      <c r="JG78" s="11"/>
      <c r="JH78" s="11"/>
      <c r="JI78" s="11"/>
      <c r="JJ78" s="11"/>
      <c r="JK78" s="11"/>
      <c r="JL78" s="11"/>
      <c r="JM78" s="11"/>
      <c r="JN78" s="11"/>
      <c r="JO78" s="11"/>
      <c r="JP78" s="11"/>
      <c r="JQ78" s="11"/>
      <c r="JR78" s="11"/>
    </row>
    <row r="79" spans="1:278" x14ac:dyDescent="0.2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4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  <c r="IX79" s="11"/>
      <c r="IY79" s="11"/>
      <c r="IZ79" s="11"/>
      <c r="JA79" s="11"/>
      <c r="JB79" s="11"/>
      <c r="JC79" s="11"/>
      <c r="JD79" s="11"/>
      <c r="JE79" s="11"/>
      <c r="JF79" s="11"/>
      <c r="JG79" s="11"/>
      <c r="JH79" s="11"/>
      <c r="JI79" s="11"/>
      <c r="JJ79" s="11"/>
      <c r="JK79" s="11"/>
      <c r="JL79" s="11"/>
      <c r="JM79" s="11"/>
      <c r="JN79" s="11"/>
      <c r="JO79" s="11"/>
      <c r="JP79" s="11"/>
      <c r="JQ79" s="11"/>
      <c r="JR79" s="11"/>
    </row>
    <row r="80" spans="1:278" x14ac:dyDescent="0.2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4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  <c r="IX80" s="11"/>
      <c r="IY80" s="11"/>
      <c r="IZ80" s="11"/>
      <c r="JA80" s="11"/>
      <c r="JB80" s="11"/>
      <c r="JC80" s="11"/>
      <c r="JD80" s="11"/>
      <c r="JE80" s="11"/>
      <c r="JF80" s="11"/>
      <c r="JG80" s="11"/>
      <c r="JH80" s="11"/>
      <c r="JI80" s="11"/>
      <c r="JJ80" s="11"/>
      <c r="JK80" s="11"/>
      <c r="JL80" s="11"/>
      <c r="JM80" s="11"/>
      <c r="JN80" s="11"/>
      <c r="JO80" s="11"/>
      <c r="JP80" s="11"/>
      <c r="JQ80" s="11"/>
      <c r="JR80" s="11"/>
    </row>
    <row r="81" spans="1:278" x14ac:dyDescent="0.2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4"/>
      <c r="HE81" s="11"/>
      <c r="HF81" s="11"/>
      <c r="HG81" s="11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  <c r="IW81" s="11"/>
      <c r="IX81" s="11"/>
      <c r="IY81" s="11"/>
      <c r="IZ81" s="11"/>
      <c r="JA81" s="11"/>
      <c r="JB81" s="11"/>
      <c r="JC81" s="11"/>
      <c r="JD81" s="11"/>
      <c r="JE81" s="11"/>
      <c r="JF81" s="11"/>
      <c r="JG81" s="11"/>
      <c r="JH81" s="11"/>
      <c r="JI81" s="11"/>
      <c r="JJ81" s="11"/>
      <c r="JK81" s="11"/>
      <c r="JL81" s="11"/>
      <c r="JM81" s="11"/>
      <c r="JN81" s="11"/>
      <c r="JO81" s="11"/>
      <c r="JP81" s="11"/>
      <c r="JQ81" s="11"/>
      <c r="JR81" s="11"/>
    </row>
    <row r="82" spans="1:278" x14ac:dyDescent="0.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4"/>
      <c r="HE82" s="11"/>
      <c r="HF82" s="11"/>
      <c r="HG82" s="11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  <c r="IW82" s="11"/>
      <c r="IX82" s="11"/>
      <c r="IY82" s="11"/>
      <c r="IZ82" s="11"/>
      <c r="JA82" s="11"/>
      <c r="JB82" s="11"/>
      <c r="JC82" s="11"/>
      <c r="JD82" s="11"/>
      <c r="JE82" s="11"/>
      <c r="JF82" s="11"/>
      <c r="JG82" s="11"/>
      <c r="JH82" s="11"/>
      <c r="JI82" s="11"/>
      <c r="JJ82" s="11"/>
      <c r="JK82" s="11"/>
      <c r="JL82" s="11"/>
      <c r="JM82" s="11"/>
      <c r="JN82" s="11"/>
      <c r="JO82" s="11"/>
      <c r="JP82" s="11"/>
      <c r="JQ82" s="11"/>
      <c r="JR82" s="11"/>
    </row>
    <row r="83" spans="1:278" x14ac:dyDescent="0.2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4"/>
      <c r="HE83" s="11"/>
      <c r="HF83" s="11"/>
      <c r="HG83" s="11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  <c r="IW83" s="11"/>
      <c r="IX83" s="11"/>
      <c r="IY83" s="11"/>
      <c r="IZ83" s="11"/>
      <c r="JA83" s="11"/>
      <c r="JB83" s="11"/>
      <c r="JC83" s="11"/>
      <c r="JD83" s="11"/>
      <c r="JE83" s="11"/>
      <c r="JF83" s="11"/>
      <c r="JG83" s="11"/>
      <c r="JH83" s="11"/>
      <c r="JI83" s="11"/>
      <c r="JJ83" s="11"/>
      <c r="JK83" s="11"/>
      <c r="JL83" s="11"/>
      <c r="JM83" s="11"/>
      <c r="JN83" s="11"/>
      <c r="JO83" s="11"/>
      <c r="JP83" s="11"/>
      <c r="JQ83" s="11"/>
      <c r="JR83" s="11"/>
    </row>
    <row r="84" spans="1:278" x14ac:dyDescent="0.2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4"/>
      <c r="HE84" s="11"/>
      <c r="HF84" s="11"/>
      <c r="HG84" s="11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  <c r="IW84" s="11"/>
      <c r="IX84" s="11"/>
      <c r="IY84" s="11"/>
      <c r="IZ84" s="11"/>
      <c r="JA84" s="11"/>
      <c r="JB84" s="11"/>
      <c r="JC84" s="11"/>
      <c r="JD84" s="11"/>
      <c r="JE84" s="11"/>
      <c r="JF84" s="11"/>
      <c r="JG84" s="11"/>
      <c r="JH84" s="11"/>
      <c r="JI84" s="11"/>
      <c r="JJ84" s="11"/>
      <c r="JK84" s="11"/>
      <c r="JL84" s="11"/>
      <c r="JM84" s="11"/>
      <c r="JN84" s="11"/>
      <c r="JO84" s="11"/>
      <c r="JP84" s="11"/>
      <c r="JQ84" s="11"/>
      <c r="JR84" s="11"/>
    </row>
    <row r="85" spans="1:278" x14ac:dyDescent="0.2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4"/>
      <c r="HE85" s="11"/>
      <c r="HF85" s="11"/>
      <c r="HG85" s="11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  <c r="IW85" s="11"/>
      <c r="IX85" s="11"/>
      <c r="IY85" s="11"/>
      <c r="IZ85" s="11"/>
      <c r="JA85" s="11"/>
      <c r="JB85" s="11"/>
      <c r="JC85" s="11"/>
      <c r="JD85" s="11"/>
      <c r="JE85" s="11"/>
      <c r="JF85" s="11"/>
      <c r="JG85" s="11"/>
      <c r="JH85" s="11"/>
      <c r="JI85" s="11"/>
      <c r="JJ85" s="11"/>
      <c r="JK85" s="11"/>
      <c r="JL85" s="11"/>
      <c r="JM85" s="11"/>
      <c r="JN85" s="11"/>
      <c r="JO85" s="11"/>
      <c r="JP85" s="11"/>
      <c r="JQ85" s="11"/>
      <c r="JR85" s="11"/>
    </row>
    <row r="86" spans="1:278" x14ac:dyDescent="0.2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4"/>
      <c r="HE86" s="11"/>
      <c r="HF86" s="11"/>
      <c r="HG86" s="11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  <c r="IW86" s="11"/>
      <c r="IX86" s="11"/>
      <c r="IY86" s="11"/>
      <c r="IZ86" s="11"/>
      <c r="JA86" s="11"/>
      <c r="JB86" s="11"/>
      <c r="JC86" s="11"/>
      <c r="JD86" s="11"/>
      <c r="JE86" s="11"/>
      <c r="JF86" s="11"/>
      <c r="JG86" s="11"/>
      <c r="JH86" s="11"/>
      <c r="JI86" s="11"/>
      <c r="JJ86" s="11"/>
      <c r="JK86" s="11"/>
      <c r="JL86" s="11"/>
      <c r="JM86" s="11"/>
      <c r="JN86" s="11"/>
      <c r="JO86" s="11"/>
      <c r="JP86" s="11"/>
      <c r="JQ86" s="11"/>
      <c r="JR86" s="11"/>
    </row>
    <row r="87" spans="1:278" x14ac:dyDescent="0.2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4"/>
      <c r="HE87" s="11"/>
      <c r="HF87" s="11"/>
      <c r="HG87" s="11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  <c r="IW87" s="11"/>
      <c r="IX87" s="11"/>
      <c r="IY87" s="11"/>
      <c r="IZ87" s="11"/>
      <c r="JA87" s="11"/>
      <c r="JB87" s="11"/>
      <c r="JC87" s="11"/>
      <c r="JD87" s="11"/>
      <c r="JE87" s="11"/>
      <c r="JF87" s="11"/>
      <c r="JG87" s="11"/>
      <c r="JH87" s="11"/>
      <c r="JI87" s="11"/>
      <c r="JJ87" s="11"/>
      <c r="JK87" s="11"/>
      <c r="JL87" s="11"/>
      <c r="JM87" s="11"/>
      <c r="JN87" s="11"/>
      <c r="JO87" s="11"/>
      <c r="JP87" s="11"/>
      <c r="JQ87" s="11"/>
      <c r="JR87" s="11"/>
    </row>
    <row r="88" spans="1:278" x14ac:dyDescent="0.2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4"/>
      <c r="HE88" s="11"/>
      <c r="HF88" s="11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  <c r="IW88" s="11"/>
      <c r="IX88" s="11"/>
      <c r="IY88" s="11"/>
      <c r="IZ88" s="11"/>
      <c r="JA88" s="11"/>
      <c r="JB88" s="11"/>
      <c r="JC88" s="11"/>
      <c r="JD88" s="11"/>
      <c r="JE88" s="11"/>
      <c r="JF88" s="11"/>
      <c r="JG88" s="11"/>
      <c r="JH88" s="11"/>
      <c r="JI88" s="11"/>
      <c r="JJ88" s="11"/>
      <c r="JK88" s="11"/>
      <c r="JL88" s="11"/>
      <c r="JM88" s="11"/>
      <c r="JN88" s="11"/>
      <c r="JO88" s="11"/>
      <c r="JP88" s="11"/>
      <c r="JQ88" s="11"/>
      <c r="JR88" s="11"/>
    </row>
    <row r="89" spans="1:278" x14ac:dyDescent="0.2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4"/>
      <c r="HE89" s="11"/>
      <c r="HF89" s="11"/>
      <c r="HG89" s="11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  <c r="IW89" s="11"/>
      <c r="IX89" s="11"/>
      <c r="IY89" s="11"/>
      <c r="IZ89" s="11"/>
      <c r="JA89" s="11"/>
      <c r="JB89" s="11"/>
      <c r="JC89" s="11"/>
      <c r="JD89" s="11"/>
      <c r="JE89" s="11"/>
      <c r="JF89" s="11"/>
      <c r="JG89" s="11"/>
      <c r="JH89" s="11"/>
      <c r="JI89" s="11"/>
      <c r="JJ89" s="11"/>
      <c r="JK89" s="11"/>
      <c r="JL89" s="11"/>
      <c r="JM89" s="11"/>
      <c r="JN89" s="11"/>
      <c r="JO89" s="11"/>
      <c r="JP89" s="11"/>
      <c r="JQ89" s="11"/>
      <c r="JR89" s="11"/>
    </row>
    <row r="90" spans="1:278" x14ac:dyDescent="0.2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4"/>
      <c r="HE90" s="11"/>
      <c r="HF90" s="11"/>
      <c r="HG90" s="11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  <c r="IW90" s="11"/>
      <c r="IX90" s="11"/>
      <c r="IY90" s="11"/>
      <c r="IZ90" s="11"/>
      <c r="JA90" s="11"/>
      <c r="JB90" s="11"/>
      <c r="JC90" s="11"/>
      <c r="JD90" s="11"/>
      <c r="JE90" s="11"/>
      <c r="JF90" s="11"/>
      <c r="JG90" s="11"/>
      <c r="JH90" s="11"/>
      <c r="JI90" s="11"/>
      <c r="JJ90" s="11"/>
      <c r="JK90" s="11"/>
      <c r="JL90" s="11"/>
      <c r="JM90" s="11"/>
      <c r="JN90" s="11"/>
      <c r="JO90" s="11"/>
      <c r="JP90" s="11"/>
      <c r="JQ90" s="11"/>
      <c r="JR90" s="11"/>
    </row>
    <row r="91" spans="1:278" x14ac:dyDescent="0.2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4"/>
      <c r="HE91" s="11"/>
      <c r="HF91" s="11"/>
      <c r="HG91" s="11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  <c r="IW91" s="11"/>
      <c r="IX91" s="11"/>
      <c r="IY91" s="11"/>
      <c r="IZ91" s="11"/>
      <c r="JA91" s="11"/>
      <c r="JB91" s="11"/>
      <c r="JC91" s="11"/>
      <c r="JD91" s="11"/>
      <c r="JE91" s="11"/>
      <c r="JF91" s="11"/>
      <c r="JG91" s="11"/>
      <c r="JH91" s="11"/>
      <c r="JI91" s="11"/>
      <c r="JJ91" s="11"/>
      <c r="JK91" s="11"/>
      <c r="JL91" s="11"/>
      <c r="JM91" s="11"/>
      <c r="JN91" s="11"/>
      <c r="JO91" s="11"/>
      <c r="JP91" s="11"/>
      <c r="JQ91" s="11"/>
      <c r="JR91" s="11"/>
    </row>
    <row r="92" spans="1:278" x14ac:dyDescent="0.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4"/>
      <c r="HE92" s="11"/>
      <c r="HF92" s="11"/>
      <c r="HG92" s="11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  <c r="IW92" s="11"/>
      <c r="IX92" s="11"/>
      <c r="IY92" s="11"/>
      <c r="IZ92" s="11"/>
      <c r="JA92" s="11"/>
      <c r="JB92" s="11"/>
      <c r="JC92" s="11"/>
      <c r="JD92" s="11"/>
      <c r="JE92" s="11"/>
      <c r="JF92" s="11"/>
      <c r="JG92" s="11"/>
      <c r="JH92" s="11"/>
      <c r="JI92" s="11"/>
      <c r="JJ92" s="11"/>
      <c r="JK92" s="11"/>
      <c r="JL92" s="11"/>
      <c r="JM92" s="11"/>
      <c r="JN92" s="11"/>
      <c r="JO92" s="11"/>
      <c r="JP92" s="11"/>
      <c r="JQ92" s="11"/>
      <c r="JR92" s="11"/>
    </row>
    <row r="93" spans="1:278" x14ac:dyDescent="0.2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4"/>
      <c r="HE93" s="11"/>
      <c r="HF93" s="11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  <c r="IW93" s="11"/>
      <c r="IX93" s="11"/>
      <c r="IY93" s="11"/>
      <c r="IZ93" s="11"/>
      <c r="JA93" s="11"/>
      <c r="JB93" s="11"/>
      <c r="JC93" s="11"/>
      <c r="JD93" s="11"/>
      <c r="JE93" s="11"/>
      <c r="JF93" s="11"/>
      <c r="JG93" s="11"/>
      <c r="JH93" s="11"/>
      <c r="JI93" s="11"/>
      <c r="JJ93" s="11"/>
      <c r="JK93" s="11"/>
      <c r="JL93" s="11"/>
      <c r="JM93" s="11"/>
      <c r="JN93" s="11"/>
      <c r="JO93" s="11"/>
      <c r="JP93" s="11"/>
      <c r="JQ93" s="11"/>
      <c r="JR93" s="11"/>
    </row>
    <row r="94" spans="1:278" x14ac:dyDescent="0.2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4"/>
      <c r="HE94" s="11"/>
      <c r="HF94" s="11"/>
      <c r="HG94" s="11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  <c r="IW94" s="11"/>
      <c r="IX94" s="11"/>
      <c r="IY94" s="11"/>
      <c r="IZ94" s="11"/>
      <c r="JA94" s="11"/>
      <c r="JB94" s="11"/>
      <c r="JC94" s="11"/>
      <c r="JD94" s="11"/>
      <c r="JE94" s="11"/>
      <c r="JF94" s="11"/>
      <c r="JG94" s="11"/>
      <c r="JH94" s="11"/>
      <c r="JI94" s="11"/>
      <c r="JJ94" s="11"/>
      <c r="JK94" s="11"/>
      <c r="JL94" s="11"/>
      <c r="JM94" s="11"/>
      <c r="JN94" s="11"/>
      <c r="JO94" s="11"/>
      <c r="JP94" s="11"/>
      <c r="JQ94" s="11"/>
      <c r="JR94" s="11"/>
    </row>
    <row r="95" spans="1:278" x14ac:dyDescent="0.2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4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  <c r="IX95" s="11"/>
      <c r="IY95" s="11"/>
      <c r="IZ95" s="11"/>
      <c r="JA95" s="11"/>
      <c r="JB95" s="11"/>
      <c r="JC95" s="11"/>
      <c r="JD95" s="11"/>
      <c r="JE95" s="11"/>
      <c r="JF95" s="11"/>
      <c r="JG95" s="11"/>
      <c r="JH95" s="11"/>
      <c r="JI95" s="11"/>
      <c r="JJ95" s="11"/>
      <c r="JK95" s="11"/>
      <c r="JL95" s="11"/>
      <c r="JM95" s="11"/>
      <c r="JN95" s="11"/>
      <c r="JO95" s="11"/>
      <c r="JP95" s="11"/>
      <c r="JQ95" s="11"/>
      <c r="JR95" s="11"/>
    </row>
    <row r="96" spans="1:278" x14ac:dyDescent="0.2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4"/>
      <c r="HE96" s="11"/>
      <c r="HF96" s="11"/>
      <c r="HG96" s="11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  <c r="HW96" s="11"/>
      <c r="HX96" s="11"/>
      <c r="HY96" s="11"/>
      <c r="HZ96" s="11"/>
      <c r="IA96" s="11"/>
      <c r="IB96" s="11"/>
      <c r="IC96" s="11"/>
      <c r="ID96" s="11"/>
      <c r="IE96" s="11"/>
      <c r="IF96" s="11"/>
      <c r="IG96" s="11"/>
      <c r="IH96" s="11"/>
      <c r="II96" s="11"/>
      <c r="IJ96" s="11"/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  <c r="IW96" s="11"/>
      <c r="IX96" s="11"/>
      <c r="IY96" s="11"/>
      <c r="IZ96" s="11"/>
      <c r="JA96" s="11"/>
      <c r="JB96" s="11"/>
      <c r="JC96" s="11"/>
      <c r="JD96" s="11"/>
      <c r="JE96" s="11"/>
      <c r="JF96" s="11"/>
      <c r="JG96" s="11"/>
      <c r="JH96" s="11"/>
      <c r="JI96" s="11"/>
      <c r="JJ96" s="11"/>
      <c r="JK96" s="11"/>
      <c r="JL96" s="11"/>
      <c r="JM96" s="11"/>
      <c r="JN96" s="11"/>
      <c r="JO96" s="11"/>
      <c r="JP96" s="11"/>
      <c r="JQ96" s="11"/>
      <c r="JR96" s="11"/>
    </row>
    <row r="97" spans="1:278" x14ac:dyDescent="0.2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4"/>
      <c r="HE97" s="11"/>
      <c r="HF97" s="11"/>
      <c r="HG97" s="11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  <c r="HW97" s="11"/>
      <c r="HX97" s="11"/>
      <c r="HY97" s="11"/>
      <c r="HZ97" s="11"/>
      <c r="IA97" s="11"/>
      <c r="IB97" s="11"/>
      <c r="IC97" s="11"/>
      <c r="ID97" s="11"/>
      <c r="IE97" s="11"/>
      <c r="IF97" s="11"/>
      <c r="IG97" s="11"/>
      <c r="IH97" s="11"/>
      <c r="II97" s="11"/>
      <c r="IJ97" s="11"/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  <c r="IW97" s="11"/>
      <c r="IX97" s="11"/>
      <c r="IY97" s="11"/>
      <c r="IZ97" s="11"/>
      <c r="JA97" s="11"/>
      <c r="JB97" s="11"/>
      <c r="JC97" s="11"/>
      <c r="JD97" s="11"/>
      <c r="JE97" s="11"/>
      <c r="JF97" s="11"/>
      <c r="JG97" s="11"/>
      <c r="JH97" s="11"/>
      <c r="JI97" s="11"/>
      <c r="JJ97" s="11"/>
      <c r="JK97" s="11"/>
      <c r="JL97" s="11"/>
      <c r="JM97" s="11"/>
      <c r="JN97" s="11"/>
      <c r="JO97" s="11"/>
      <c r="JP97" s="11"/>
      <c r="JQ97" s="11"/>
      <c r="JR97" s="11"/>
    </row>
    <row r="98" spans="1:278" x14ac:dyDescent="0.2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4"/>
      <c r="HE98" s="11"/>
      <c r="HF98" s="11"/>
      <c r="HG98" s="11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  <c r="HW98" s="11"/>
      <c r="HX98" s="11"/>
      <c r="HY98" s="11"/>
      <c r="HZ98" s="11"/>
      <c r="IA98" s="11"/>
      <c r="IB98" s="11"/>
      <c r="IC98" s="11"/>
      <c r="ID98" s="11"/>
      <c r="IE98" s="11"/>
      <c r="IF98" s="11"/>
      <c r="IG98" s="11"/>
      <c r="IH98" s="11"/>
      <c r="II98" s="11"/>
      <c r="IJ98" s="11"/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  <c r="IW98" s="11"/>
      <c r="IX98" s="11"/>
      <c r="IY98" s="11"/>
      <c r="IZ98" s="11"/>
      <c r="JA98" s="11"/>
      <c r="JB98" s="11"/>
      <c r="JC98" s="11"/>
      <c r="JD98" s="11"/>
      <c r="JE98" s="11"/>
      <c r="JF98" s="11"/>
      <c r="JG98" s="11"/>
      <c r="JH98" s="11"/>
      <c r="JI98" s="11"/>
      <c r="JJ98" s="11"/>
      <c r="JK98" s="11"/>
      <c r="JL98" s="11"/>
      <c r="JM98" s="11"/>
      <c r="JN98" s="11"/>
      <c r="JO98" s="11"/>
      <c r="JP98" s="11"/>
      <c r="JQ98" s="11"/>
      <c r="JR98" s="11"/>
    </row>
    <row r="99" spans="1:278" x14ac:dyDescent="0.2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4"/>
      <c r="HE99" s="11"/>
      <c r="HF99" s="11"/>
      <c r="HG99" s="11"/>
      <c r="HH99" s="11"/>
      <c r="HI99" s="11"/>
      <c r="HJ99" s="11"/>
      <c r="HK99" s="11"/>
      <c r="HL99" s="11"/>
      <c r="HM99" s="11"/>
      <c r="HN99" s="11"/>
      <c r="HO99" s="11"/>
      <c r="HP99" s="11"/>
      <c r="HQ99" s="11"/>
      <c r="HR99" s="11"/>
      <c r="HS99" s="11"/>
      <c r="HT99" s="11"/>
      <c r="HU99" s="11"/>
      <c r="HV99" s="11"/>
      <c r="HW99" s="11"/>
      <c r="HX99" s="11"/>
      <c r="HY99" s="11"/>
      <c r="HZ99" s="11"/>
      <c r="IA99" s="11"/>
      <c r="IB99" s="11"/>
      <c r="IC99" s="11"/>
      <c r="ID99" s="11"/>
      <c r="IE99" s="11"/>
      <c r="IF99" s="11"/>
      <c r="IG99" s="11"/>
      <c r="IH99" s="11"/>
      <c r="II99" s="11"/>
      <c r="IJ99" s="11"/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  <c r="IW99" s="11"/>
      <c r="IX99" s="11"/>
      <c r="IY99" s="11"/>
      <c r="IZ99" s="11"/>
      <c r="JA99" s="11"/>
      <c r="JB99" s="11"/>
      <c r="JC99" s="11"/>
      <c r="JD99" s="11"/>
      <c r="JE99" s="11"/>
      <c r="JF99" s="11"/>
      <c r="JG99" s="11"/>
      <c r="JH99" s="11"/>
      <c r="JI99" s="11"/>
      <c r="JJ99" s="11"/>
      <c r="JK99" s="11"/>
      <c r="JL99" s="11"/>
      <c r="JM99" s="11"/>
      <c r="JN99" s="11"/>
      <c r="JO99" s="11"/>
      <c r="JP99" s="11"/>
      <c r="JQ99" s="11"/>
      <c r="JR99" s="11"/>
    </row>
    <row r="100" spans="1:278" x14ac:dyDescent="0.2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4"/>
      <c r="HE100" s="11"/>
      <c r="HF100" s="11"/>
      <c r="HG100" s="11"/>
      <c r="HH100" s="11"/>
      <c r="HI100" s="11"/>
      <c r="HJ100" s="11"/>
      <c r="HK100" s="11"/>
      <c r="HL100" s="11"/>
      <c r="HM100" s="11"/>
      <c r="HN100" s="11"/>
      <c r="HO100" s="11"/>
      <c r="HP100" s="11"/>
      <c r="HQ100" s="11"/>
      <c r="HR100" s="11"/>
      <c r="HS100" s="11"/>
      <c r="HT100" s="11"/>
      <c r="HU100" s="11"/>
      <c r="HV100" s="11"/>
      <c r="HW100" s="11"/>
      <c r="HX100" s="11"/>
      <c r="HY100" s="11"/>
      <c r="HZ100" s="11"/>
      <c r="IA100" s="11"/>
      <c r="IB100" s="11"/>
      <c r="IC100" s="11"/>
      <c r="ID100" s="11"/>
      <c r="IE100" s="11"/>
      <c r="IF100" s="11"/>
      <c r="IG100" s="11"/>
      <c r="IH100" s="11"/>
      <c r="II100" s="11"/>
      <c r="IJ100" s="11"/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  <c r="IW100" s="11"/>
      <c r="IX100" s="11"/>
      <c r="IY100" s="11"/>
      <c r="IZ100" s="11"/>
      <c r="JA100" s="11"/>
      <c r="JB100" s="11"/>
      <c r="JC100" s="11"/>
      <c r="JD100" s="11"/>
      <c r="JE100" s="11"/>
      <c r="JF100" s="11"/>
      <c r="JG100" s="11"/>
      <c r="JH100" s="11"/>
      <c r="JI100" s="11"/>
      <c r="JJ100" s="11"/>
      <c r="JK100" s="11"/>
      <c r="JL100" s="11"/>
      <c r="JM100" s="11"/>
      <c r="JN100" s="11"/>
      <c r="JO100" s="11"/>
      <c r="JP100" s="11"/>
      <c r="JQ100" s="11"/>
      <c r="JR100" s="11"/>
    </row>
    <row r="101" spans="1:278" x14ac:dyDescent="0.2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4"/>
      <c r="HE101" s="11"/>
      <c r="HF101" s="11"/>
      <c r="HG101" s="11"/>
      <c r="HH101" s="11"/>
      <c r="HI101" s="11"/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  <c r="HW101" s="11"/>
      <c r="HX101" s="11"/>
      <c r="HY101" s="11"/>
      <c r="HZ101" s="11"/>
      <c r="IA101" s="11"/>
      <c r="IB101" s="11"/>
      <c r="IC101" s="11"/>
      <c r="ID101" s="11"/>
      <c r="IE101" s="11"/>
      <c r="IF101" s="11"/>
      <c r="IG101" s="11"/>
      <c r="IH101" s="11"/>
      <c r="II101" s="11"/>
      <c r="IJ101" s="11"/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  <c r="IW101" s="11"/>
      <c r="IX101" s="11"/>
      <c r="IY101" s="11"/>
      <c r="IZ101" s="11"/>
      <c r="JA101" s="11"/>
      <c r="JB101" s="11"/>
      <c r="JC101" s="11"/>
      <c r="JD101" s="11"/>
      <c r="JE101" s="11"/>
      <c r="JF101" s="11"/>
      <c r="JG101" s="11"/>
      <c r="JH101" s="11"/>
      <c r="JI101" s="11"/>
      <c r="JJ101" s="11"/>
      <c r="JK101" s="11"/>
      <c r="JL101" s="11"/>
      <c r="JM101" s="11"/>
      <c r="JN101" s="11"/>
      <c r="JO101" s="11"/>
      <c r="JP101" s="11"/>
      <c r="JQ101" s="11"/>
      <c r="JR101" s="11"/>
    </row>
    <row r="102" spans="1:278" x14ac:dyDescent="0.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4"/>
      <c r="HE102" s="11"/>
      <c r="HF102" s="11"/>
      <c r="HG102" s="11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  <c r="HW102" s="11"/>
      <c r="HX102" s="11"/>
      <c r="HY102" s="11"/>
      <c r="HZ102" s="11"/>
      <c r="IA102" s="11"/>
      <c r="IB102" s="11"/>
      <c r="IC102" s="11"/>
      <c r="ID102" s="11"/>
      <c r="IE102" s="11"/>
      <c r="IF102" s="11"/>
      <c r="IG102" s="11"/>
      <c r="IH102" s="11"/>
      <c r="II102" s="11"/>
      <c r="IJ102" s="11"/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  <c r="IW102" s="11"/>
      <c r="IX102" s="11"/>
      <c r="IY102" s="11"/>
      <c r="IZ102" s="11"/>
      <c r="JA102" s="11"/>
      <c r="JB102" s="11"/>
      <c r="JC102" s="11"/>
      <c r="JD102" s="11"/>
      <c r="JE102" s="11"/>
      <c r="JF102" s="11"/>
      <c r="JG102" s="11"/>
      <c r="JH102" s="11"/>
      <c r="JI102" s="11"/>
      <c r="JJ102" s="11"/>
      <c r="JK102" s="11"/>
      <c r="JL102" s="11"/>
      <c r="JM102" s="11"/>
      <c r="JN102" s="11"/>
      <c r="JO102" s="11"/>
      <c r="JP102" s="11"/>
      <c r="JQ102" s="11"/>
      <c r="JR102" s="11"/>
    </row>
    <row r="103" spans="1:278" x14ac:dyDescent="0.2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4"/>
      <c r="HE103" s="11"/>
      <c r="HF103" s="11"/>
      <c r="HG103" s="11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  <c r="HW103" s="11"/>
      <c r="HX103" s="11"/>
      <c r="HY103" s="11"/>
      <c r="HZ103" s="11"/>
      <c r="IA103" s="11"/>
      <c r="IB103" s="11"/>
      <c r="IC103" s="11"/>
      <c r="ID103" s="11"/>
      <c r="IE103" s="11"/>
      <c r="IF103" s="11"/>
      <c r="IG103" s="11"/>
      <c r="IH103" s="11"/>
      <c r="II103" s="11"/>
      <c r="IJ103" s="11"/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  <c r="IW103" s="11"/>
      <c r="IX103" s="11"/>
      <c r="IY103" s="11"/>
      <c r="IZ103" s="11"/>
      <c r="JA103" s="11"/>
      <c r="JB103" s="11"/>
      <c r="JC103" s="11"/>
      <c r="JD103" s="11"/>
      <c r="JE103" s="11"/>
      <c r="JF103" s="11"/>
      <c r="JG103" s="11"/>
      <c r="JH103" s="11"/>
      <c r="JI103" s="11"/>
      <c r="JJ103" s="11"/>
      <c r="JK103" s="11"/>
      <c r="JL103" s="11"/>
      <c r="JM103" s="11"/>
      <c r="JN103" s="11"/>
      <c r="JO103" s="11"/>
      <c r="JP103" s="11"/>
      <c r="JQ103" s="11"/>
      <c r="JR103" s="11"/>
    </row>
    <row r="104" spans="1:278" x14ac:dyDescent="0.2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4"/>
      <c r="HE104" s="11"/>
      <c r="HF104" s="11"/>
      <c r="HG104" s="11"/>
      <c r="HH104" s="11"/>
      <c r="HI104" s="11"/>
      <c r="HJ104" s="11"/>
      <c r="HK104" s="11"/>
      <c r="HL104" s="11"/>
      <c r="HM104" s="11"/>
      <c r="HN104" s="11"/>
      <c r="HO104" s="11"/>
      <c r="HP104" s="11"/>
      <c r="HQ104" s="11"/>
      <c r="HR104" s="11"/>
      <c r="HS104" s="11"/>
      <c r="HT104" s="11"/>
      <c r="HU104" s="11"/>
      <c r="HV104" s="11"/>
      <c r="HW104" s="11"/>
      <c r="HX104" s="11"/>
      <c r="HY104" s="11"/>
      <c r="HZ104" s="11"/>
      <c r="IA104" s="11"/>
      <c r="IB104" s="11"/>
      <c r="IC104" s="11"/>
      <c r="ID104" s="11"/>
      <c r="IE104" s="11"/>
      <c r="IF104" s="11"/>
      <c r="IG104" s="11"/>
      <c r="IH104" s="11"/>
      <c r="II104" s="11"/>
      <c r="IJ104" s="11"/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  <c r="IW104" s="11"/>
      <c r="IX104" s="11"/>
      <c r="IY104" s="11"/>
      <c r="IZ104" s="11"/>
      <c r="JA104" s="11"/>
      <c r="JB104" s="11"/>
      <c r="JC104" s="11"/>
      <c r="JD104" s="11"/>
      <c r="JE104" s="11"/>
      <c r="JF104" s="11"/>
      <c r="JG104" s="11"/>
      <c r="JH104" s="11"/>
      <c r="JI104" s="11"/>
      <c r="JJ104" s="11"/>
      <c r="JK104" s="11"/>
      <c r="JL104" s="11"/>
      <c r="JM104" s="11"/>
      <c r="JN104" s="11"/>
      <c r="JO104" s="11"/>
      <c r="JP104" s="11"/>
      <c r="JQ104" s="11"/>
      <c r="JR104" s="11"/>
    </row>
    <row r="105" spans="1:278" x14ac:dyDescent="0.2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4"/>
      <c r="HE105" s="11"/>
      <c r="HF105" s="11"/>
      <c r="HG105" s="11"/>
      <c r="HH105" s="11"/>
      <c r="HI105" s="11"/>
      <c r="HJ105" s="11"/>
      <c r="HK105" s="11"/>
      <c r="HL105" s="11"/>
      <c r="HM105" s="11"/>
      <c r="HN105" s="11"/>
      <c r="HO105" s="11"/>
      <c r="HP105" s="11"/>
      <c r="HQ105" s="11"/>
      <c r="HR105" s="11"/>
      <c r="HS105" s="11"/>
      <c r="HT105" s="11"/>
      <c r="HU105" s="11"/>
      <c r="HV105" s="11"/>
      <c r="HW105" s="11"/>
      <c r="HX105" s="11"/>
      <c r="HY105" s="11"/>
      <c r="HZ105" s="11"/>
      <c r="IA105" s="11"/>
      <c r="IB105" s="11"/>
      <c r="IC105" s="11"/>
      <c r="ID105" s="11"/>
      <c r="IE105" s="11"/>
      <c r="IF105" s="11"/>
      <c r="IG105" s="11"/>
      <c r="IH105" s="11"/>
      <c r="II105" s="11"/>
      <c r="IJ105" s="11"/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  <c r="IW105" s="11"/>
      <c r="IX105" s="11"/>
      <c r="IY105" s="11"/>
      <c r="IZ105" s="11"/>
      <c r="JA105" s="11"/>
      <c r="JB105" s="11"/>
      <c r="JC105" s="11"/>
      <c r="JD105" s="11"/>
      <c r="JE105" s="11"/>
      <c r="JF105" s="11"/>
      <c r="JG105" s="11"/>
      <c r="JH105" s="11"/>
      <c r="JI105" s="11"/>
      <c r="JJ105" s="11"/>
      <c r="JK105" s="11"/>
      <c r="JL105" s="11"/>
      <c r="JM105" s="11"/>
      <c r="JN105" s="11"/>
      <c r="JO105" s="11"/>
      <c r="JP105" s="11"/>
      <c r="JQ105" s="11"/>
      <c r="JR105" s="11"/>
    </row>
    <row r="106" spans="1:278" x14ac:dyDescent="0.2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4"/>
      <c r="HE106" s="11"/>
      <c r="HF106" s="11"/>
      <c r="HG106" s="11"/>
      <c r="HH106" s="11"/>
      <c r="HI106" s="11"/>
      <c r="HJ106" s="11"/>
      <c r="HK106" s="11"/>
      <c r="HL106" s="11"/>
      <c r="HM106" s="11"/>
      <c r="HN106" s="11"/>
      <c r="HO106" s="11"/>
      <c r="HP106" s="11"/>
      <c r="HQ106" s="11"/>
      <c r="HR106" s="11"/>
      <c r="HS106" s="11"/>
      <c r="HT106" s="11"/>
      <c r="HU106" s="11"/>
      <c r="HV106" s="11"/>
      <c r="HW106" s="11"/>
      <c r="HX106" s="11"/>
      <c r="HY106" s="11"/>
      <c r="HZ106" s="11"/>
      <c r="IA106" s="11"/>
      <c r="IB106" s="11"/>
      <c r="IC106" s="11"/>
      <c r="ID106" s="11"/>
      <c r="IE106" s="11"/>
      <c r="IF106" s="11"/>
      <c r="IG106" s="11"/>
      <c r="IH106" s="11"/>
      <c r="II106" s="11"/>
      <c r="IJ106" s="11"/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  <c r="IW106" s="11"/>
      <c r="IX106" s="11"/>
      <c r="IY106" s="11"/>
      <c r="IZ106" s="11"/>
      <c r="JA106" s="11"/>
      <c r="JB106" s="11"/>
      <c r="JC106" s="11"/>
      <c r="JD106" s="11"/>
      <c r="JE106" s="11"/>
      <c r="JF106" s="11"/>
      <c r="JG106" s="11"/>
      <c r="JH106" s="11"/>
      <c r="JI106" s="11"/>
      <c r="JJ106" s="11"/>
      <c r="JK106" s="11"/>
      <c r="JL106" s="11"/>
      <c r="JM106" s="11"/>
      <c r="JN106" s="11"/>
      <c r="JO106" s="11"/>
      <c r="JP106" s="11"/>
      <c r="JQ106" s="11"/>
      <c r="JR106" s="11"/>
    </row>
    <row r="107" spans="1:278" x14ac:dyDescent="0.2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4"/>
      <c r="HE107" s="11"/>
      <c r="HF107" s="11"/>
      <c r="HG107" s="11"/>
      <c r="HH107" s="11"/>
      <c r="HI107" s="11"/>
      <c r="HJ107" s="11"/>
      <c r="HK107" s="11"/>
      <c r="HL107" s="11"/>
      <c r="HM107" s="11"/>
      <c r="HN107" s="11"/>
      <c r="HO107" s="11"/>
      <c r="HP107" s="11"/>
      <c r="HQ107" s="11"/>
      <c r="HR107" s="11"/>
      <c r="HS107" s="11"/>
      <c r="HT107" s="11"/>
      <c r="HU107" s="11"/>
      <c r="HV107" s="11"/>
      <c r="HW107" s="11"/>
      <c r="HX107" s="11"/>
      <c r="HY107" s="11"/>
      <c r="HZ107" s="11"/>
      <c r="IA107" s="11"/>
      <c r="IB107" s="11"/>
      <c r="IC107" s="11"/>
      <c r="ID107" s="11"/>
      <c r="IE107" s="11"/>
      <c r="IF107" s="11"/>
      <c r="IG107" s="11"/>
      <c r="IH107" s="11"/>
      <c r="II107" s="11"/>
      <c r="IJ107" s="11"/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  <c r="IW107" s="11"/>
      <c r="IX107" s="11"/>
      <c r="IY107" s="11"/>
      <c r="IZ107" s="11"/>
      <c r="JA107" s="11"/>
      <c r="JB107" s="11"/>
      <c r="JC107" s="11"/>
      <c r="JD107" s="11"/>
      <c r="JE107" s="11"/>
      <c r="JF107" s="11"/>
      <c r="JG107" s="11"/>
      <c r="JH107" s="11"/>
      <c r="JI107" s="11"/>
      <c r="JJ107" s="11"/>
      <c r="JK107" s="11"/>
      <c r="JL107" s="11"/>
      <c r="JM107" s="11"/>
      <c r="JN107" s="11"/>
      <c r="JO107" s="11"/>
      <c r="JP107" s="11"/>
      <c r="JQ107" s="11"/>
      <c r="JR107" s="11"/>
    </row>
    <row r="108" spans="1:278" x14ac:dyDescent="0.2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4"/>
      <c r="HE108" s="11"/>
      <c r="HF108" s="11"/>
      <c r="HG108" s="11"/>
      <c r="HH108" s="11"/>
      <c r="HI108" s="11"/>
      <c r="HJ108" s="11"/>
      <c r="HK108" s="11"/>
      <c r="HL108" s="11"/>
      <c r="HM108" s="11"/>
      <c r="HN108" s="11"/>
      <c r="HO108" s="11"/>
      <c r="HP108" s="11"/>
      <c r="HQ108" s="11"/>
      <c r="HR108" s="11"/>
      <c r="HS108" s="11"/>
      <c r="HT108" s="11"/>
      <c r="HU108" s="11"/>
      <c r="HV108" s="11"/>
      <c r="HW108" s="11"/>
      <c r="HX108" s="11"/>
      <c r="HY108" s="11"/>
      <c r="HZ108" s="11"/>
      <c r="IA108" s="11"/>
      <c r="IB108" s="11"/>
      <c r="IC108" s="11"/>
      <c r="ID108" s="11"/>
      <c r="IE108" s="11"/>
      <c r="IF108" s="11"/>
      <c r="IG108" s="11"/>
      <c r="IH108" s="11"/>
      <c r="II108" s="11"/>
      <c r="IJ108" s="11"/>
      <c r="IK108" s="11"/>
      <c r="IL108" s="11"/>
      <c r="IM108" s="11"/>
      <c r="IN108" s="11"/>
      <c r="IO108" s="11"/>
      <c r="IP108" s="11"/>
      <c r="IQ108" s="11"/>
      <c r="IR108" s="11"/>
      <c r="IS108" s="11"/>
      <c r="IT108" s="11"/>
      <c r="IU108" s="11"/>
      <c r="IV108" s="11"/>
      <c r="IW108" s="11"/>
      <c r="IX108" s="11"/>
      <c r="IY108" s="11"/>
      <c r="IZ108" s="11"/>
      <c r="JA108" s="11"/>
      <c r="JB108" s="11"/>
      <c r="JC108" s="11"/>
      <c r="JD108" s="11"/>
      <c r="JE108" s="11"/>
      <c r="JF108" s="11"/>
      <c r="JG108" s="11"/>
      <c r="JH108" s="11"/>
      <c r="JI108" s="11"/>
      <c r="JJ108" s="11"/>
      <c r="JK108" s="11"/>
      <c r="JL108" s="11"/>
      <c r="JM108" s="11"/>
      <c r="JN108" s="11"/>
      <c r="JO108" s="11"/>
      <c r="JP108" s="11"/>
      <c r="JQ108" s="11"/>
      <c r="JR108" s="11"/>
    </row>
    <row r="109" spans="1:278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4"/>
      <c r="HE109" s="11"/>
      <c r="HF109" s="11"/>
      <c r="HG109" s="11"/>
      <c r="HH109" s="11"/>
      <c r="HI109" s="11"/>
      <c r="HJ109" s="11"/>
      <c r="HK109" s="11"/>
      <c r="HL109" s="11"/>
      <c r="HM109" s="11"/>
      <c r="HN109" s="11"/>
      <c r="HO109" s="11"/>
      <c r="HP109" s="11"/>
      <c r="HQ109" s="11"/>
      <c r="HR109" s="11"/>
      <c r="HS109" s="11"/>
      <c r="HT109" s="11"/>
      <c r="HU109" s="11"/>
      <c r="HV109" s="11"/>
      <c r="HW109" s="11"/>
      <c r="HX109" s="11"/>
      <c r="HY109" s="11"/>
      <c r="HZ109" s="11"/>
      <c r="IA109" s="11"/>
      <c r="IB109" s="11"/>
      <c r="IC109" s="11"/>
      <c r="ID109" s="11"/>
      <c r="IE109" s="11"/>
      <c r="IF109" s="11"/>
      <c r="IG109" s="11"/>
      <c r="IH109" s="11"/>
      <c r="II109" s="11"/>
      <c r="IJ109" s="11"/>
      <c r="IK109" s="11"/>
      <c r="IL109" s="11"/>
      <c r="IM109" s="11"/>
      <c r="IN109" s="11"/>
      <c r="IO109" s="11"/>
      <c r="IP109" s="11"/>
      <c r="IQ109" s="11"/>
      <c r="IR109" s="11"/>
      <c r="IS109" s="11"/>
      <c r="IT109" s="11"/>
      <c r="IU109" s="11"/>
      <c r="IV109" s="11"/>
      <c r="IW109" s="11"/>
      <c r="IX109" s="11"/>
      <c r="IY109" s="11"/>
      <c r="IZ109" s="11"/>
      <c r="JA109" s="11"/>
      <c r="JB109" s="11"/>
      <c r="JC109" s="11"/>
      <c r="JD109" s="11"/>
      <c r="JE109" s="11"/>
      <c r="JF109" s="11"/>
      <c r="JG109" s="11"/>
      <c r="JH109" s="11"/>
      <c r="JI109" s="11"/>
      <c r="JJ109" s="11"/>
      <c r="JK109" s="11"/>
      <c r="JL109" s="11"/>
      <c r="JM109" s="11"/>
      <c r="JN109" s="11"/>
      <c r="JO109" s="11"/>
      <c r="JP109" s="11"/>
      <c r="JQ109" s="11"/>
      <c r="JR109" s="11"/>
    </row>
    <row r="110" spans="1:278" x14ac:dyDescent="0.2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4"/>
      <c r="HE110" s="11"/>
      <c r="HF110" s="11"/>
      <c r="HG110" s="11"/>
      <c r="HH110" s="11"/>
      <c r="HI110" s="11"/>
      <c r="HJ110" s="11"/>
      <c r="HK110" s="11"/>
      <c r="HL110" s="11"/>
      <c r="HM110" s="11"/>
      <c r="HN110" s="11"/>
      <c r="HO110" s="11"/>
      <c r="HP110" s="11"/>
      <c r="HQ110" s="11"/>
      <c r="HR110" s="11"/>
      <c r="HS110" s="11"/>
      <c r="HT110" s="11"/>
      <c r="HU110" s="11"/>
      <c r="HV110" s="11"/>
      <c r="HW110" s="11"/>
      <c r="HX110" s="11"/>
      <c r="HY110" s="11"/>
      <c r="HZ110" s="11"/>
      <c r="IA110" s="11"/>
      <c r="IB110" s="11"/>
      <c r="IC110" s="11"/>
      <c r="ID110" s="11"/>
      <c r="IE110" s="11"/>
      <c r="IF110" s="11"/>
      <c r="IG110" s="11"/>
      <c r="IH110" s="11"/>
      <c r="II110" s="11"/>
      <c r="IJ110" s="11"/>
      <c r="IK110" s="11"/>
      <c r="IL110" s="11"/>
      <c r="IM110" s="11"/>
      <c r="IN110" s="11"/>
      <c r="IO110" s="11"/>
      <c r="IP110" s="11"/>
      <c r="IQ110" s="11"/>
      <c r="IR110" s="11"/>
      <c r="IS110" s="11"/>
      <c r="IT110" s="11"/>
      <c r="IU110" s="11"/>
      <c r="IV110" s="11"/>
      <c r="IW110" s="11"/>
      <c r="IX110" s="11"/>
      <c r="IY110" s="11"/>
      <c r="IZ110" s="11"/>
      <c r="JA110" s="11"/>
      <c r="JB110" s="11"/>
      <c r="JC110" s="11"/>
      <c r="JD110" s="11"/>
      <c r="JE110" s="11"/>
      <c r="JF110" s="11"/>
      <c r="JG110" s="11"/>
      <c r="JH110" s="11"/>
      <c r="JI110" s="11"/>
      <c r="JJ110" s="11"/>
      <c r="JK110" s="11"/>
      <c r="JL110" s="11"/>
      <c r="JM110" s="11"/>
      <c r="JN110" s="11"/>
      <c r="JO110" s="11"/>
      <c r="JP110" s="11"/>
      <c r="JQ110" s="11"/>
      <c r="JR110" s="11"/>
    </row>
    <row r="111" spans="1:278" x14ac:dyDescent="0.2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4"/>
      <c r="HE111" s="11"/>
      <c r="HF111" s="11"/>
      <c r="HG111" s="11"/>
      <c r="HH111" s="11"/>
      <c r="HI111" s="11"/>
      <c r="HJ111" s="11"/>
      <c r="HK111" s="11"/>
      <c r="HL111" s="11"/>
      <c r="HM111" s="11"/>
      <c r="HN111" s="11"/>
      <c r="HO111" s="11"/>
      <c r="HP111" s="11"/>
      <c r="HQ111" s="11"/>
      <c r="HR111" s="11"/>
      <c r="HS111" s="11"/>
      <c r="HT111" s="11"/>
      <c r="HU111" s="11"/>
      <c r="HV111" s="11"/>
      <c r="HW111" s="11"/>
      <c r="HX111" s="11"/>
      <c r="HY111" s="11"/>
      <c r="HZ111" s="11"/>
      <c r="IA111" s="11"/>
      <c r="IB111" s="11"/>
      <c r="IC111" s="11"/>
      <c r="ID111" s="11"/>
      <c r="IE111" s="11"/>
      <c r="IF111" s="11"/>
      <c r="IG111" s="11"/>
      <c r="IH111" s="11"/>
      <c r="II111" s="11"/>
      <c r="IJ111" s="11"/>
      <c r="IK111" s="11"/>
      <c r="IL111" s="11"/>
      <c r="IM111" s="11"/>
      <c r="IN111" s="11"/>
      <c r="IO111" s="11"/>
      <c r="IP111" s="11"/>
      <c r="IQ111" s="11"/>
      <c r="IR111" s="11"/>
      <c r="IS111" s="11"/>
      <c r="IT111" s="11"/>
      <c r="IU111" s="11"/>
      <c r="IV111" s="11"/>
      <c r="IW111" s="11"/>
      <c r="IX111" s="11"/>
      <c r="IY111" s="11"/>
      <c r="IZ111" s="11"/>
      <c r="JA111" s="11"/>
      <c r="JB111" s="11"/>
      <c r="JC111" s="11"/>
      <c r="JD111" s="11"/>
      <c r="JE111" s="11"/>
      <c r="JF111" s="11"/>
      <c r="JG111" s="11"/>
      <c r="JH111" s="11"/>
      <c r="JI111" s="11"/>
      <c r="JJ111" s="11"/>
      <c r="JK111" s="11"/>
      <c r="JL111" s="11"/>
      <c r="JM111" s="11"/>
      <c r="JN111" s="11"/>
      <c r="JO111" s="11"/>
      <c r="JP111" s="11"/>
      <c r="JQ111" s="11"/>
      <c r="JR111" s="11"/>
    </row>
    <row r="112" spans="1:278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4"/>
      <c r="HE112" s="11"/>
      <c r="HF112" s="11"/>
      <c r="HG112" s="11"/>
      <c r="HH112" s="11"/>
      <c r="HI112" s="11"/>
      <c r="HJ112" s="11"/>
      <c r="HK112" s="11"/>
      <c r="HL112" s="11"/>
      <c r="HM112" s="11"/>
      <c r="HN112" s="11"/>
      <c r="HO112" s="11"/>
      <c r="HP112" s="11"/>
      <c r="HQ112" s="11"/>
      <c r="HR112" s="11"/>
      <c r="HS112" s="11"/>
      <c r="HT112" s="11"/>
      <c r="HU112" s="11"/>
      <c r="HV112" s="11"/>
      <c r="HW112" s="11"/>
      <c r="HX112" s="11"/>
      <c r="HY112" s="11"/>
      <c r="HZ112" s="11"/>
      <c r="IA112" s="11"/>
      <c r="IB112" s="11"/>
      <c r="IC112" s="11"/>
      <c r="ID112" s="11"/>
      <c r="IE112" s="11"/>
      <c r="IF112" s="11"/>
      <c r="IG112" s="11"/>
      <c r="IH112" s="11"/>
      <c r="II112" s="11"/>
      <c r="IJ112" s="11"/>
      <c r="IK112" s="11"/>
      <c r="IL112" s="11"/>
      <c r="IM112" s="11"/>
      <c r="IN112" s="11"/>
      <c r="IO112" s="11"/>
      <c r="IP112" s="11"/>
      <c r="IQ112" s="11"/>
      <c r="IR112" s="11"/>
      <c r="IS112" s="11"/>
      <c r="IT112" s="11"/>
      <c r="IU112" s="11"/>
      <c r="IV112" s="11"/>
      <c r="IW112" s="11"/>
      <c r="IX112" s="11"/>
      <c r="IY112" s="11"/>
      <c r="IZ112" s="11"/>
      <c r="JA112" s="11"/>
      <c r="JB112" s="11"/>
      <c r="JC112" s="11"/>
      <c r="JD112" s="11"/>
      <c r="JE112" s="11"/>
      <c r="JF112" s="11"/>
      <c r="JG112" s="11"/>
      <c r="JH112" s="11"/>
      <c r="JI112" s="11"/>
      <c r="JJ112" s="11"/>
      <c r="JK112" s="11"/>
      <c r="JL112" s="11"/>
      <c r="JM112" s="11"/>
      <c r="JN112" s="11"/>
      <c r="JO112" s="11"/>
      <c r="JP112" s="11"/>
      <c r="JQ112" s="11"/>
      <c r="JR112" s="11"/>
    </row>
    <row r="113" spans="1:278" x14ac:dyDescent="0.2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4"/>
      <c r="HE113" s="11"/>
      <c r="HF113" s="11"/>
      <c r="HG113" s="11"/>
      <c r="HH113" s="11"/>
      <c r="HI113" s="11"/>
      <c r="HJ113" s="11"/>
      <c r="HK113" s="11"/>
      <c r="HL113" s="11"/>
      <c r="HM113" s="11"/>
      <c r="HN113" s="11"/>
      <c r="HO113" s="11"/>
      <c r="HP113" s="11"/>
      <c r="HQ113" s="11"/>
      <c r="HR113" s="11"/>
      <c r="HS113" s="11"/>
      <c r="HT113" s="11"/>
      <c r="HU113" s="11"/>
      <c r="HV113" s="11"/>
      <c r="HW113" s="11"/>
      <c r="HX113" s="11"/>
      <c r="HY113" s="11"/>
      <c r="HZ113" s="11"/>
      <c r="IA113" s="11"/>
      <c r="IB113" s="11"/>
      <c r="IC113" s="11"/>
      <c r="ID113" s="11"/>
      <c r="IE113" s="11"/>
      <c r="IF113" s="11"/>
      <c r="IG113" s="11"/>
      <c r="IH113" s="11"/>
      <c r="II113" s="11"/>
      <c r="IJ113" s="11"/>
      <c r="IK113" s="11"/>
      <c r="IL113" s="11"/>
      <c r="IM113" s="11"/>
      <c r="IN113" s="11"/>
      <c r="IO113" s="11"/>
      <c r="IP113" s="11"/>
      <c r="IQ113" s="11"/>
      <c r="IR113" s="11"/>
      <c r="IS113" s="11"/>
      <c r="IT113" s="11"/>
      <c r="IU113" s="11"/>
      <c r="IV113" s="11"/>
      <c r="IW113" s="11"/>
      <c r="IX113" s="11"/>
      <c r="IY113" s="11"/>
      <c r="IZ113" s="11"/>
      <c r="JA113" s="11"/>
      <c r="JB113" s="11"/>
      <c r="JC113" s="11"/>
      <c r="JD113" s="11"/>
      <c r="JE113" s="11"/>
      <c r="JF113" s="11"/>
      <c r="JG113" s="11"/>
      <c r="JH113" s="11"/>
      <c r="JI113" s="11"/>
      <c r="JJ113" s="11"/>
      <c r="JK113" s="11"/>
      <c r="JL113" s="11"/>
      <c r="JM113" s="11"/>
      <c r="JN113" s="11"/>
      <c r="JO113" s="11"/>
      <c r="JP113" s="11"/>
      <c r="JQ113" s="11"/>
      <c r="JR113" s="11"/>
    </row>
    <row r="114" spans="1:278" x14ac:dyDescent="0.2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4"/>
      <c r="HE114" s="11"/>
      <c r="HF114" s="11"/>
      <c r="HG114" s="11"/>
      <c r="HH114" s="11"/>
      <c r="HI114" s="11"/>
      <c r="HJ114" s="11"/>
      <c r="HK114" s="11"/>
      <c r="HL114" s="11"/>
      <c r="HM114" s="11"/>
      <c r="HN114" s="11"/>
      <c r="HO114" s="11"/>
      <c r="HP114" s="11"/>
      <c r="HQ114" s="11"/>
      <c r="HR114" s="11"/>
      <c r="HS114" s="11"/>
      <c r="HT114" s="11"/>
      <c r="HU114" s="11"/>
      <c r="HV114" s="11"/>
      <c r="HW114" s="11"/>
      <c r="HX114" s="11"/>
      <c r="HY114" s="11"/>
      <c r="HZ114" s="11"/>
      <c r="IA114" s="11"/>
      <c r="IB114" s="11"/>
      <c r="IC114" s="11"/>
      <c r="ID114" s="11"/>
      <c r="IE114" s="11"/>
      <c r="IF114" s="11"/>
      <c r="IG114" s="11"/>
      <c r="IH114" s="11"/>
      <c r="II114" s="11"/>
      <c r="IJ114" s="11"/>
      <c r="IK114" s="11"/>
      <c r="IL114" s="11"/>
      <c r="IM114" s="11"/>
      <c r="IN114" s="11"/>
      <c r="IO114" s="11"/>
      <c r="IP114" s="11"/>
      <c r="IQ114" s="11"/>
      <c r="IR114" s="11"/>
      <c r="IS114" s="11"/>
      <c r="IT114" s="11"/>
      <c r="IU114" s="11"/>
      <c r="IV114" s="11"/>
      <c r="IW114" s="11"/>
      <c r="IX114" s="11"/>
      <c r="IY114" s="11"/>
      <c r="IZ114" s="11"/>
      <c r="JA114" s="11"/>
      <c r="JB114" s="11"/>
      <c r="JC114" s="11"/>
      <c r="JD114" s="11"/>
      <c r="JE114" s="11"/>
      <c r="JF114" s="11"/>
      <c r="JG114" s="11"/>
      <c r="JH114" s="11"/>
      <c r="JI114" s="11"/>
      <c r="JJ114" s="11"/>
      <c r="JK114" s="11"/>
      <c r="JL114" s="11"/>
      <c r="JM114" s="11"/>
      <c r="JN114" s="11"/>
      <c r="JO114" s="11"/>
      <c r="JP114" s="11"/>
      <c r="JQ114" s="11"/>
      <c r="JR114" s="11"/>
    </row>
    <row r="115" spans="1:278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4"/>
      <c r="HE115" s="11"/>
      <c r="HF115" s="11"/>
      <c r="HG115" s="11"/>
      <c r="HH115" s="11"/>
      <c r="HI115" s="11"/>
      <c r="HJ115" s="11"/>
      <c r="HK115" s="11"/>
      <c r="HL115" s="11"/>
      <c r="HM115" s="11"/>
      <c r="HN115" s="11"/>
      <c r="HO115" s="11"/>
      <c r="HP115" s="11"/>
      <c r="HQ115" s="11"/>
      <c r="HR115" s="11"/>
      <c r="HS115" s="11"/>
      <c r="HT115" s="11"/>
      <c r="HU115" s="11"/>
      <c r="HV115" s="11"/>
      <c r="HW115" s="11"/>
      <c r="HX115" s="11"/>
      <c r="HY115" s="11"/>
      <c r="HZ115" s="11"/>
      <c r="IA115" s="11"/>
      <c r="IB115" s="11"/>
      <c r="IC115" s="11"/>
      <c r="ID115" s="11"/>
      <c r="IE115" s="11"/>
      <c r="IF115" s="11"/>
      <c r="IG115" s="11"/>
      <c r="IH115" s="11"/>
      <c r="II115" s="11"/>
      <c r="IJ115" s="11"/>
      <c r="IK115" s="11"/>
      <c r="IL115" s="11"/>
      <c r="IM115" s="11"/>
      <c r="IN115" s="11"/>
      <c r="IO115" s="11"/>
      <c r="IP115" s="11"/>
      <c r="IQ115" s="11"/>
      <c r="IR115" s="11"/>
      <c r="IS115" s="11"/>
      <c r="IT115" s="11"/>
      <c r="IU115" s="11"/>
      <c r="IV115" s="11"/>
      <c r="IW115" s="11"/>
      <c r="IX115" s="11"/>
      <c r="IY115" s="11"/>
      <c r="IZ115" s="11"/>
      <c r="JA115" s="11"/>
      <c r="JB115" s="11"/>
      <c r="JC115" s="11"/>
      <c r="JD115" s="11"/>
      <c r="JE115" s="11"/>
      <c r="JF115" s="11"/>
      <c r="JG115" s="11"/>
      <c r="JH115" s="11"/>
      <c r="JI115" s="11"/>
      <c r="JJ115" s="11"/>
      <c r="JK115" s="11"/>
      <c r="JL115" s="11"/>
      <c r="JM115" s="11"/>
      <c r="JN115" s="11"/>
      <c r="JO115" s="11"/>
      <c r="JP115" s="11"/>
      <c r="JQ115" s="11"/>
      <c r="JR115" s="11"/>
    </row>
    <row r="116" spans="1:278" x14ac:dyDescent="0.2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4"/>
      <c r="HE116" s="11"/>
      <c r="HF116" s="11"/>
      <c r="HG116" s="11"/>
      <c r="HH116" s="11"/>
      <c r="HI116" s="11"/>
      <c r="HJ116" s="11"/>
      <c r="HK116" s="11"/>
      <c r="HL116" s="11"/>
      <c r="HM116" s="11"/>
      <c r="HN116" s="11"/>
      <c r="HO116" s="11"/>
      <c r="HP116" s="11"/>
      <c r="HQ116" s="11"/>
      <c r="HR116" s="11"/>
      <c r="HS116" s="11"/>
      <c r="HT116" s="11"/>
      <c r="HU116" s="11"/>
      <c r="HV116" s="11"/>
      <c r="HW116" s="11"/>
      <c r="HX116" s="11"/>
      <c r="HY116" s="11"/>
      <c r="HZ116" s="11"/>
      <c r="IA116" s="11"/>
      <c r="IB116" s="11"/>
      <c r="IC116" s="11"/>
      <c r="ID116" s="11"/>
      <c r="IE116" s="11"/>
      <c r="IF116" s="11"/>
      <c r="IG116" s="11"/>
      <c r="IH116" s="11"/>
      <c r="II116" s="11"/>
      <c r="IJ116" s="11"/>
      <c r="IK116" s="11"/>
      <c r="IL116" s="11"/>
      <c r="IM116" s="11"/>
      <c r="IN116" s="11"/>
      <c r="IO116" s="11"/>
      <c r="IP116" s="11"/>
      <c r="IQ116" s="11"/>
      <c r="IR116" s="11"/>
      <c r="IS116" s="11"/>
      <c r="IT116" s="11"/>
      <c r="IU116" s="11"/>
      <c r="IV116" s="11"/>
      <c r="IW116" s="11"/>
      <c r="IX116" s="11"/>
      <c r="IY116" s="11"/>
      <c r="IZ116" s="11"/>
      <c r="JA116" s="11"/>
      <c r="JB116" s="11"/>
      <c r="JC116" s="11"/>
      <c r="JD116" s="11"/>
      <c r="JE116" s="11"/>
      <c r="JF116" s="11"/>
      <c r="JG116" s="11"/>
      <c r="JH116" s="11"/>
      <c r="JI116" s="11"/>
      <c r="JJ116" s="11"/>
      <c r="JK116" s="11"/>
      <c r="JL116" s="11"/>
      <c r="JM116" s="11"/>
      <c r="JN116" s="11"/>
      <c r="JO116" s="11"/>
      <c r="JP116" s="11"/>
      <c r="JQ116" s="11"/>
      <c r="JR116" s="11"/>
    </row>
    <row r="117" spans="1:278" x14ac:dyDescent="0.2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4"/>
      <c r="HE117" s="11"/>
      <c r="HF117" s="11"/>
      <c r="HG117" s="11"/>
      <c r="HH117" s="11"/>
      <c r="HI117" s="11"/>
      <c r="HJ117" s="11"/>
      <c r="HK117" s="11"/>
      <c r="HL117" s="11"/>
      <c r="HM117" s="11"/>
      <c r="HN117" s="11"/>
      <c r="HO117" s="11"/>
      <c r="HP117" s="11"/>
      <c r="HQ117" s="11"/>
      <c r="HR117" s="11"/>
      <c r="HS117" s="11"/>
      <c r="HT117" s="11"/>
      <c r="HU117" s="11"/>
      <c r="HV117" s="11"/>
      <c r="HW117" s="11"/>
      <c r="HX117" s="11"/>
      <c r="HY117" s="11"/>
      <c r="HZ117" s="11"/>
      <c r="IA117" s="11"/>
      <c r="IB117" s="11"/>
      <c r="IC117" s="11"/>
      <c r="ID117" s="11"/>
      <c r="IE117" s="11"/>
      <c r="IF117" s="11"/>
      <c r="IG117" s="11"/>
      <c r="IH117" s="11"/>
      <c r="II117" s="11"/>
      <c r="IJ117" s="11"/>
      <c r="IK117" s="11"/>
      <c r="IL117" s="11"/>
      <c r="IM117" s="11"/>
      <c r="IN117" s="11"/>
      <c r="IO117" s="11"/>
      <c r="IP117" s="11"/>
      <c r="IQ117" s="11"/>
      <c r="IR117" s="11"/>
      <c r="IS117" s="11"/>
      <c r="IT117" s="11"/>
      <c r="IU117" s="11"/>
      <c r="IV117" s="11"/>
      <c r="IW117" s="11"/>
      <c r="IX117" s="11"/>
      <c r="IY117" s="11"/>
      <c r="IZ117" s="11"/>
      <c r="JA117" s="11"/>
      <c r="JB117" s="11"/>
      <c r="JC117" s="11"/>
      <c r="JD117" s="11"/>
      <c r="JE117" s="11"/>
      <c r="JF117" s="11"/>
      <c r="JG117" s="11"/>
      <c r="JH117" s="11"/>
      <c r="JI117" s="11"/>
      <c r="JJ117" s="11"/>
      <c r="JK117" s="11"/>
      <c r="JL117" s="11"/>
      <c r="JM117" s="11"/>
      <c r="JN117" s="11"/>
      <c r="JO117" s="11"/>
      <c r="JP117" s="11"/>
      <c r="JQ117" s="11"/>
      <c r="JR117" s="11"/>
    </row>
    <row r="118" spans="1:278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4"/>
      <c r="HE118" s="11"/>
      <c r="HF118" s="11"/>
      <c r="HG118" s="11"/>
      <c r="HH118" s="11"/>
      <c r="HI118" s="11"/>
      <c r="HJ118" s="11"/>
      <c r="HK118" s="11"/>
      <c r="HL118" s="11"/>
      <c r="HM118" s="11"/>
      <c r="HN118" s="11"/>
      <c r="HO118" s="11"/>
      <c r="HP118" s="11"/>
      <c r="HQ118" s="11"/>
      <c r="HR118" s="11"/>
      <c r="HS118" s="11"/>
      <c r="HT118" s="11"/>
      <c r="HU118" s="11"/>
      <c r="HV118" s="11"/>
      <c r="HW118" s="11"/>
      <c r="HX118" s="11"/>
      <c r="HY118" s="11"/>
      <c r="HZ118" s="11"/>
      <c r="IA118" s="11"/>
      <c r="IB118" s="11"/>
      <c r="IC118" s="11"/>
      <c r="ID118" s="11"/>
      <c r="IE118" s="11"/>
      <c r="IF118" s="11"/>
      <c r="IG118" s="11"/>
      <c r="IH118" s="11"/>
      <c r="II118" s="11"/>
      <c r="IJ118" s="11"/>
      <c r="IK118" s="11"/>
      <c r="IL118" s="11"/>
      <c r="IM118" s="11"/>
      <c r="IN118" s="11"/>
      <c r="IO118" s="11"/>
      <c r="IP118" s="11"/>
      <c r="IQ118" s="11"/>
      <c r="IR118" s="11"/>
      <c r="IS118" s="11"/>
      <c r="IT118" s="11"/>
      <c r="IU118" s="11"/>
      <c r="IV118" s="11"/>
      <c r="IW118" s="11"/>
      <c r="IX118" s="11"/>
      <c r="IY118" s="11"/>
      <c r="IZ118" s="11"/>
      <c r="JA118" s="11"/>
      <c r="JB118" s="11"/>
      <c r="JC118" s="11"/>
      <c r="JD118" s="11"/>
      <c r="JE118" s="11"/>
      <c r="JF118" s="11"/>
      <c r="JG118" s="11"/>
      <c r="JH118" s="11"/>
      <c r="JI118" s="11"/>
      <c r="JJ118" s="11"/>
      <c r="JK118" s="11"/>
      <c r="JL118" s="11"/>
      <c r="JM118" s="11"/>
      <c r="JN118" s="11"/>
      <c r="JO118" s="11"/>
      <c r="JP118" s="11"/>
      <c r="JQ118" s="11"/>
      <c r="JR118" s="11"/>
    </row>
    <row r="119" spans="1:278" x14ac:dyDescent="0.2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4"/>
      <c r="HE119" s="11"/>
      <c r="HF119" s="11"/>
      <c r="HG119" s="11"/>
      <c r="HH119" s="11"/>
      <c r="HI119" s="11"/>
      <c r="HJ119" s="11"/>
      <c r="HK119" s="11"/>
      <c r="HL119" s="11"/>
      <c r="HM119" s="11"/>
      <c r="HN119" s="11"/>
      <c r="HO119" s="11"/>
      <c r="HP119" s="11"/>
      <c r="HQ119" s="11"/>
      <c r="HR119" s="11"/>
      <c r="HS119" s="11"/>
      <c r="HT119" s="11"/>
      <c r="HU119" s="11"/>
      <c r="HV119" s="11"/>
      <c r="HW119" s="11"/>
      <c r="HX119" s="11"/>
      <c r="HY119" s="11"/>
      <c r="HZ119" s="11"/>
      <c r="IA119" s="11"/>
      <c r="IB119" s="11"/>
      <c r="IC119" s="11"/>
      <c r="ID119" s="11"/>
      <c r="IE119" s="11"/>
      <c r="IF119" s="11"/>
      <c r="IG119" s="11"/>
      <c r="IH119" s="11"/>
      <c r="II119" s="11"/>
      <c r="IJ119" s="11"/>
      <c r="IK119" s="11"/>
      <c r="IL119" s="11"/>
      <c r="IM119" s="11"/>
      <c r="IN119" s="11"/>
      <c r="IO119" s="11"/>
      <c r="IP119" s="11"/>
      <c r="IQ119" s="11"/>
      <c r="IR119" s="11"/>
      <c r="IS119" s="11"/>
      <c r="IT119" s="11"/>
      <c r="IU119" s="11"/>
      <c r="IV119" s="11"/>
      <c r="IW119" s="11"/>
      <c r="IX119" s="11"/>
      <c r="IY119" s="11"/>
      <c r="IZ119" s="11"/>
      <c r="JA119" s="11"/>
      <c r="JB119" s="11"/>
      <c r="JC119" s="11"/>
      <c r="JD119" s="11"/>
      <c r="JE119" s="11"/>
      <c r="JF119" s="11"/>
      <c r="JG119" s="11"/>
      <c r="JH119" s="11"/>
      <c r="JI119" s="11"/>
      <c r="JJ119" s="11"/>
      <c r="JK119" s="11"/>
      <c r="JL119" s="11"/>
      <c r="JM119" s="11"/>
      <c r="JN119" s="11"/>
      <c r="JO119" s="11"/>
      <c r="JP119" s="11"/>
      <c r="JQ119" s="11"/>
      <c r="JR119" s="11"/>
    </row>
    <row r="120" spans="1:278" x14ac:dyDescent="0.2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4"/>
      <c r="HE120" s="11"/>
      <c r="HF120" s="11"/>
      <c r="HG120" s="11"/>
      <c r="HH120" s="11"/>
      <c r="HI120" s="11"/>
      <c r="HJ120" s="11"/>
      <c r="HK120" s="11"/>
      <c r="HL120" s="11"/>
      <c r="HM120" s="11"/>
      <c r="HN120" s="11"/>
      <c r="HO120" s="11"/>
      <c r="HP120" s="11"/>
      <c r="HQ120" s="11"/>
      <c r="HR120" s="11"/>
      <c r="HS120" s="11"/>
      <c r="HT120" s="11"/>
      <c r="HU120" s="11"/>
      <c r="HV120" s="11"/>
      <c r="HW120" s="11"/>
      <c r="HX120" s="11"/>
      <c r="HY120" s="11"/>
      <c r="HZ120" s="11"/>
      <c r="IA120" s="11"/>
      <c r="IB120" s="11"/>
      <c r="IC120" s="11"/>
      <c r="ID120" s="11"/>
      <c r="IE120" s="11"/>
      <c r="IF120" s="11"/>
      <c r="IG120" s="11"/>
      <c r="IH120" s="11"/>
      <c r="II120" s="11"/>
      <c r="IJ120" s="11"/>
      <c r="IK120" s="11"/>
      <c r="IL120" s="11"/>
      <c r="IM120" s="11"/>
      <c r="IN120" s="11"/>
      <c r="IO120" s="11"/>
      <c r="IP120" s="11"/>
      <c r="IQ120" s="11"/>
      <c r="IR120" s="11"/>
      <c r="IS120" s="11"/>
      <c r="IT120" s="11"/>
      <c r="IU120" s="11"/>
      <c r="IV120" s="11"/>
      <c r="IW120" s="11"/>
      <c r="IX120" s="11"/>
      <c r="IY120" s="11"/>
      <c r="IZ120" s="11"/>
      <c r="JA120" s="11"/>
      <c r="JB120" s="11"/>
      <c r="JC120" s="11"/>
      <c r="JD120" s="11"/>
      <c r="JE120" s="11"/>
      <c r="JF120" s="11"/>
      <c r="JG120" s="11"/>
      <c r="JH120" s="11"/>
      <c r="JI120" s="11"/>
      <c r="JJ120" s="11"/>
      <c r="JK120" s="11"/>
      <c r="JL120" s="11"/>
      <c r="JM120" s="11"/>
      <c r="JN120" s="11"/>
      <c r="JO120" s="11"/>
      <c r="JP120" s="11"/>
      <c r="JQ120" s="11"/>
      <c r="JR120" s="11"/>
    </row>
    <row r="121" spans="1:278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4"/>
      <c r="HE121" s="11"/>
      <c r="HF121" s="11"/>
      <c r="HG121" s="11"/>
      <c r="HH121" s="11"/>
      <c r="HI121" s="11"/>
      <c r="HJ121" s="11"/>
      <c r="HK121" s="11"/>
      <c r="HL121" s="11"/>
      <c r="HM121" s="11"/>
      <c r="HN121" s="11"/>
      <c r="HO121" s="11"/>
      <c r="HP121" s="11"/>
      <c r="HQ121" s="11"/>
      <c r="HR121" s="11"/>
      <c r="HS121" s="11"/>
      <c r="HT121" s="11"/>
      <c r="HU121" s="11"/>
      <c r="HV121" s="11"/>
      <c r="HW121" s="11"/>
      <c r="HX121" s="11"/>
      <c r="HY121" s="11"/>
      <c r="HZ121" s="11"/>
      <c r="IA121" s="11"/>
      <c r="IB121" s="11"/>
      <c r="IC121" s="11"/>
      <c r="ID121" s="11"/>
      <c r="IE121" s="11"/>
      <c r="IF121" s="11"/>
      <c r="IG121" s="11"/>
      <c r="IH121" s="11"/>
      <c r="II121" s="11"/>
      <c r="IJ121" s="11"/>
      <c r="IK121" s="11"/>
      <c r="IL121" s="11"/>
      <c r="IM121" s="11"/>
      <c r="IN121" s="11"/>
      <c r="IO121" s="11"/>
      <c r="IP121" s="11"/>
      <c r="IQ121" s="11"/>
      <c r="IR121" s="11"/>
      <c r="IS121" s="11"/>
      <c r="IT121" s="11"/>
      <c r="IU121" s="11"/>
      <c r="IV121" s="11"/>
      <c r="IW121" s="11"/>
      <c r="IX121" s="11"/>
      <c r="IY121" s="11"/>
      <c r="IZ121" s="11"/>
      <c r="JA121" s="11"/>
      <c r="JB121" s="11"/>
      <c r="JC121" s="11"/>
      <c r="JD121" s="11"/>
      <c r="JE121" s="11"/>
      <c r="JF121" s="11"/>
      <c r="JG121" s="11"/>
      <c r="JH121" s="11"/>
      <c r="JI121" s="11"/>
      <c r="JJ121" s="11"/>
      <c r="JK121" s="11"/>
      <c r="JL121" s="11"/>
      <c r="JM121" s="11"/>
      <c r="JN121" s="11"/>
      <c r="JO121" s="11"/>
      <c r="JP121" s="11"/>
      <c r="JQ121" s="11"/>
      <c r="JR121" s="11"/>
    </row>
    <row r="122" spans="1:278" x14ac:dyDescent="0.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4"/>
      <c r="HE122" s="11"/>
      <c r="HF122" s="11"/>
      <c r="HG122" s="11"/>
      <c r="HH122" s="11"/>
      <c r="HI122" s="11"/>
      <c r="HJ122" s="11"/>
      <c r="HK122" s="11"/>
      <c r="HL122" s="11"/>
      <c r="HM122" s="11"/>
      <c r="HN122" s="11"/>
      <c r="HO122" s="11"/>
      <c r="HP122" s="11"/>
      <c r="HQ122" s="11"/>
      <c r="HR122" s="11"/>
      <c r="HS122" s="11"/>
      <c r="HT122" s="11"/>
      <c r="HU122" s="11"/>
      <c r="HV122" s="11"/>
      <c r="HW122" s="11"/>
      <c r="HX122" s="11"/>
      <c r="HY122" s="11"/>
      <c r="HZ122" s="11"/>
      <c r="IA122" s="11"/>
      <c r="IB122" s="11"/>
      <c r="IC122" s="11"/>
      <c r="ID122" s="11"/>
      <c r="IE122" s="11"/>
      <c r="IF122" s="11"/>
      <c r="IG122" s="11"/>
      <c r="IH122" s="11"/>
      <c r="II122" s="11"/>
      <c r="IJ122" s="11"/>
      <c r="IK122" s="11"/>
      <c r="IL122" s="11"/>
      <c r="IM122" s="11"/>
      <c r="IN122" s="11"/>
      <c r="IO122" s="11"/>
      <c r="IP122" s="11"/>
      <c r="IQ122" s="11"/>
      <c r="IR122" s="11"/>
      <c r="IS122" s="11"/>
      <c r="IT122" s="11"/>
      <c r="IU122" s="11"/>
      <c r="IV122" s="11"/>
      <c r="IW122" s="11"/>
      <c r="IX122" s="11"/>
      <c r="IY122" s="11"/>
      <c r="IZ122" s="11"/>
      <c r="JA122" s="11"/>
      <c r="JB122" s="11"/>
      <c r="JC122" s="11"/>
      <c r="JD122" s="11"/>
      <c r="JE122" s="11"/>
      <c r="JF122" s="11"/>
      <c r="JG122" s="11"/>
      <c r="JH122" s="11"/>
      <c r="JI122" s="11"/>
      <c r="JJ122" s="11"/>
      <c r="JK122" s="11"/>
      <c r="JL122" s="11"/>
      <c r="JM122" s="11"/>
      <c r="JN122" s="11"/>
      <c r="JO122" s="11"/>
      <c r="JP122" s="11"/>
      <c r="JQ122" s="11"/>
      <c r="JR122" s="11"/>
    </row>
    <row r="123" spans="1:278" x14ac:dyDescent="0.2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4"/>
      <c r="HE123" s="11"/>
      <c r="HF123" s="11"/>
      <c r="HG123" s="11"/>
      <c r="HH123" s="11"/>
      <c r="HI123" s="11"/>
      <c r="HJ123" s="11"/>
      <c r="HK123" s="11"/>
      <c r="HL123" s="11"/>
      <c r="HM123" s="11"/>
      <c r="HN123" s="11"/>
      <c r="HO123" s="11"/>
      <c r="HP123" s="11"/>
      <c r="HQ123" s="11"/>
      <c r="HR123" s="11"/>
      <c r="HS123" s="11"/>
      <c r="HT123" s="11"/>
      <c r="HU123" s="11"/>
      <c r="HV123" s="11"/>
      <c r="HW123" s="11"/>
      <c r="HX123" s="11"/>
      <c r="HY123" s="11"/>
      <c r="HZ123" s="11"/>
      <c r="IA123" s="11"/>
      <c r="IB123" s="11"/>
      <c r="IC123" s="11"/>
      <c r="ID123" s="11"/>
      <c r="IE123" s="11"/>
      <c r="IF123" s="11"/>
      <c r="IG123" s="11"/>
      <c r="IH123" s="11"/>
      <c r="II123" s="11"/>
      <c r="IJ123" s="11"/>
      <c r="IK123" s="11"/>
      <c r="IL123" s="11"/>
      <c r="IM123" s="11"/>
      <c r="IN123" s="11"/>
      <c r="IO123" s="11"/>
      <c r="IP123" s="11"/>
      <c r="IQ123" s="11"/>
      <c r="IR123" s="11"/>
      <c r="IS123" s="11"/>
      <c r="IT123" s="11"/>
      <c r="IU123" s="11"/>
      <c r="IV123" s="11"/>
      <c r="IW123" s="11"/>
      <c r="IX123" s="11"/>
      <c r="IY123" s="11"/>
      <c r="IZ123" s="11"/>
      <c r="JA123" s="11"/>
      <c r="JB123" s="11"/>
      <c r="JC123" s="11"/>
      <c r="JD123" s="11"/>
      <c r="JE123" s="11"/>
      <c r="JF123" s="11"/>
      <c r="JG123" s="11"/>
      <c r="JH123" s="11"/>
      <c r="JI123" s="11"/>
      <c r="JJ123" s="11"/>
      <c r="JK123" s="11"/>
      <c r="JL123" s="11"/>
      <c r="JM123" s="11"/>
      <c r="JN123" s="11"/>
      <c r="JO123" s="11"/>
      <c r="JP123" s="11"/>
      <c r="JQ123" s="11"/>
      <c r="JR123" s="11"/>
    </row>
    <row r="124" spans="1:278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4"/>
      <c r="HE124" s="11"/>
      <c r="HF124" s="11"/>
      <c r="HG124" s="11"/>
      <c r="HH124" s="11"/>
      <c r="HI124" s="11"/>
      <c r="HJ124" s="11"/>
      <c r="HK124" s="11"/>
      <c r="HL124" s="11"/>
      <c r="HM124" s="11"/>
      <c r="HN124" s="11"/>
      <c r="HO124" s="11"/>
      <c r="HP124" s="11"/>
      <c r="HQ124" s="11"/>
      <c r="HR124" s="11"/>
      <c r="HS124" s="11"/>
      <c r="HT124" s="11"/>
      <c r="HU124" s="11"/>
      <c r="HV124" s="11"/>
      <c r="HW124" s="11"/>
      <c r="HX124" s="11"/>
      <c r="HY124" s="11"/>
      <c r="HZ124" s="11"/>
      <c r="IA124" s="11"/>
      <c r="IB124" s="11"/>
      <c r="IC124" s="11"/>
      <c r="ID124" s="11"/>
      <c r="IE124" s="11"/>
      <c r="IF124" s="11"/>
      <c r="IG124" s="11"/>
      <c r="IH124" s="11"/>
      <c r="II124" s="11"/>
      <c r="IJ124" s="11"/>
      <c r="IK124" s="11"/>
      <c r="IL124" s="11"/>
      <c r="IM124" s="11"/>
      <c r="IN124" s="11"/>
      <c r="IO124" s="11"/>
      <c r="IP124" s="11"/>
      <c r="IQ124" s="11"/>
      <c r="IR124" s="11"/>
      <c r="IS124" s="11"/>
      <c r="IT124" s="11"/>
      <c r="IU124" s="11"/>
      <c r="IV124" s="11"/>
      <c r="IW124" s="11"/>
      <c r="IX124" s="11"/>
      <c r="IY124" s="11"/>
      <c r="IZ124" s="11"/>
      <c r="JA124" s="11"/>
      <c r="JB124" s="11"/>
      <c r="JC124" s="11"/>
      <c r="JD124" s="11"/>
      <c r="JE124" s="11"/>
      <c r="JF124" s="11"/>
      <c r="JG124" s="11"/>
      <c r="JH124" s="11"/>
      <c r="JI124" s="11"/>
      <c r="JJ124" s="11"/>
      <c r="JK124" s="11"/>
      <c r="JL124" s="11"/>
      <c r="JM124" s="11"/>
      <c r="JN124" s="11"/>
      <c r="JO124" s="11"/>
      <c r="JP124" s="11"/>
      <c r="JQ124" s="11"/>
      <c r="JR124" s="11"/>
    </row>
    <row r="125" spans="1:278" x14ac:dyDescent="0.2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4"/>
      <c r="HE125" s="11"/>
      <c r="HF125" s="11"/>
      <c r="HG125" s="11"/>
      <c r="HH125" s="11"/>
      <c r="HI125" s="11"/>
      <c r="HJ125" s="11"/>
      <c r="HK125" s="11"/>
      <c r="HL125" s="11"/>
      <c r="HM125" s="11"/>
      <c r="HN125" s="11"/>
      <c r="HO125" s="11"/>
      <c r="HP125" s="11"/>
      <c r="HQ125" s="11"/>
      <c r="HR125" s="11"/>
      <c r="HS125" s="11"/>
      <c r="HT125" s="11"/>
      <c r="HU125" s="11"/>
      <c r="HV125" s="11"/>
      <c r="HW125" s="11"/>
      <c r="HX125" s="11"/>
      <c r="HY125" s="11"/>
      <c r="HZ125" s="11"/>
      <c r="IA125" s="11"/>
      <c r="IB125" s="11"/>
      <c r="IC125" s="11"/>
      <c r="ID125" s="11"/>
      <c r="IE125" s="11"/>
      <c r="IF125" s="11"/>
      <c r="IG125" s="11"/>
      <c r="IH125" s="11"/>
      <c r="II125" s="11"/>
      <c r="IJ125" s="11"/>
      <c r="IK125" s="11"/>
      <c r="IL125" s="11"/>
      <c r="IM125" s="11"/>
      <c r="IN125" s="11"/>
      <c r="IO125" s="11"/>
      <c r="IP125" s="11"/>
      <c r="IQ125" s="11"/>
      <c r="IR125" s="11"/>
      <c r="IS125" s="11"/>
      <c r="IT125" s="11"/>
      <c r="IU125" s="11"/>
      <c r="IV125" s="11"/>
      <c r="IW125" s="11"/>
      <c r="IX125" s="11"/>
      <c r="IY125" s="11"/>
      <c r="IZ125" s="11"/>
      <c r="JA125" s="11"/>
      <c r="JB125" s="11"/>
      <c r="JC125" s="11"/>
      <c r="JD125" s="11"/>
      <c r="JE125" s="11"/>
      <c r="JF125" s="11"/>
      <c r="JG125" s="11"/>
      <c r="JH125" s="11"/>
      <c r="JI125" s="11"/>
      <c r="JJ125" s="11"/>
      <c r="JK125" s="11"/>
      <c r="JL125" s="11"/>
      <c r="JM125" s="11"/>
      <c r="JN125" s="11"/>
      <c r="JO125" s="11"/>
      <c r="JP125" s="11"/>
      <c r="JQ125" s="11"/>
      <c r="JR125" s="11"/>
    </row>
    <row r="126" spans="1:278" x14ac:dyDescent="0.2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4"/>
      <c r="HE126" s="11"/>
      <c r="HF126" s="11"/>
      <c r="HG126" s="11"/>
      <c r="HH126" s="11"/>
      <c r="HI126" s="11"/>
      <c r="HJ126" s="11"/>
      <c r="HK126" s="11"/>
      <c r="HL126" s="11"/>
      <c r="HM126" s="11"/>
      <c r="HN126" s="11"/>
      <c r="HO126" s="11"/>
      <c r="HP126" s="11"/>
      <c r="HQ126" s="11"/>
      <c r="HR126" s="11"/>
      <c r="HS126" s="11"/>
      <c r="HT126" s="11"/>
      <c r="HU126" s="11"/>
      <c r="HV126" s="11"/>
      <c r="HW126" s="11"/>
      <c r="HX126" s="11"/>
      <c r="HY126" s="11"/>
      <c r="HZ126" s="11"/>
      <c r="IA126" s="11"/>
      <c r="IB126" s="11"/>
      <c r="IC126" s="11"/>
      <c r="ID126" s="11"/>
      <c r="IE126" s="11"/>
      <c r="IF126" s="11"/>
      <c r="IG126" s="11"/>
      <c r="IH126" s="11"/>
      <c r="II126" s="11"/>
      <c r="IJ126" s="11"/>
      <c r="IK126" s="11"/>
      <c r="IL126" s="11"/>
      <c r="IM126" s="11"/>
      <c r="IN126" s="11"/>
      <c r="IO126" s="11"/>
      <c r="IP126" s="11"/>
      <c r="IQ126" s="11"/>
      <c r="IR126" s="11"/>
      <c r="IS126" s="11"/>
      <c r="IT126" s="11"/>
      <c r="IU126" s="11"/>
      <c r="IV126" s="11"/>
      <c r="IW126" s="11"/>
      <c r="IX126" s="11"/>
      <c r="IY126" s="11"/>
      <c r="IZ126" s="11"/>
      <c r="JA126" s="11"/>
      <c r="JB126" s="11"/>
      <c r="JC126" s="11"/>
      <c r="JD126" s="11"/>
      <c r="JE126" s="11"/>
      <c r="JF126" s="11"/>
      <c r="JG126" s="11"/>
      <c r="JH126" s="11"/>
      <c r="JI126" s="11"/>
      <c r="JJ126" s="11"/>
      <c r="JK126" s="11"/>
      <c r="JL126" s="11"/>
      <c r="JM126" s="11"/>
      <c r="JN126" s="11"/>
      <c r="JO126" s="11"/>
      <c r="JP126" s="11"/>
      <c r="JQ126" s="11"/>
      <c r="JR126" s="11"/>
    </row>
    <row r="127" spans="1:278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4"/>
      <c r="HE127" s="11"/>
      <c r="HF127" s="11"/>
      <c r="HG127" s="11"/>
      <c r="HH127" s="11"/>
      <c r="HI127" s="11"/>
      <c r="HJ127" s="11"/>
      <c r="HK127" s="11"/>
      <c r="HL127" s="11"/>
      <c r="HM127" s="11"/>
      <c r="HN127" s="11"/>
      <c r="HO127" s="11"/>
      <c r="HP127" s="11"/>
      <c r="HQ127" s="11"/>
      <c r="HR127" s="11"/>
      <c r="HS127" s="11"/>
      <c r="HT127" s="11"/>
      <c r="HU127" s="11"/>
      <c r="HV127" s="11"/>
      <c r="HW127" s="11"/>
      <c r="HX127" s="11"/>
      <c r="HY127" s="11"/>
      <c r="HZ127" s="11"/>
      <c r="IA127" s="11"/>
      <c r="IB127" s="11"/>
      <c r="IC127" s="11"/>
      <c r="ID127" s="11"/>
      <c r="IE127" s="11"/>
      <c r="IF127" s="11"/>
      <c r="IG127" s="11"/>
      <c r="IH127" s="11"/>
      <c r="II127" s="11"/>
      <c r="IJ127" s="11"/>
      <c r="IK127" s="11"/>
      <c r="IL127" s="11"/>
      <c r="IM127" s="11"/>
      <c r="IN127" s="11"/>
      <c r="IO127" s="11"/>
      <c r="IP127" s="11"/>
      <c r="IQ127" s="11"/>
      <c r="IR127" s="11"/>
      <c r="IS127" s="11"/>
      <c r="IT127" s="11"/>
      <c r="IU127" s="11"/>
      <c r="IV127" s="11"/>
      <c r="IW127" s="11"/>
      <c r="IX127" s="11"/>
      <c r="IY127" s="11"/>
      <c r="IZ127" s="11"/>
      <c r="JA127" s="11"/>
      <c r="JB127" s="11"/>
      <c r="JC127" s="11"/>
      <c r="JD127" s="11"/>
      <c r="JE127" s="11"/>
      <c r="JF127" s="11"/>
      <c r="JG127" s="11"/>
      <c r="JH127" s="11"/>
      <c r="JI127" s="11"/>
      <c r="JJ127" s="11"/>
      <c r="JK127" s="11"/>
      <c r="JL127" s="11"/>
      <c r="JM127" s="11"/>
      <c r="JN127" s="11"/>
      <c r="JO127" s="11"/>
      <c r="JP127" s="11"/>
      <c r="JQ127" s="11"/>
      <c r="JR127" s="11"/>
    </row>
    <row r="128" spans="1:278" x14ac:dyDescent="0.2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4"/>
      <c r="HE128" s="11"/>
      <c r="HF128" s="11"/>
      <c r="HG128" s="11"/>
      <c r="HH128" s="11"/>
      <c r="HI128" s="11"/>
      <c r="HJ128" s="11"/>
      <c r="HK128" s="11"/>
      <c r="HL128" s="11"/>
      <c r="HM128" s="11"/>
      <c r="HN128" s="11"/>
      <c r="HO128" s="11"/>
      <c r="HP128" s="11"/>
      <c r="HQ128" s="11"/>
      <c r="HR128" s="11"/>
      <c r="HS128" s="11"/>
      <c r="HT128" s="11"/>
      <c r="HU128" s="11"/>
      <c r="HV128" s="11"/>
      <c r="HW128" s="11"/>
      <c r="HX128" s="11"/>
      <c r="HY128" s="11"/>
      <c r="HZ128" s="11"/>
      <c r="IA128" s="11"/>
      <c r="IB128" s="11"/>
      <c r="IC128" s="11"/>
      <c r="ID128" s="11"/>
      <c r="IE128" s="11"/>
      <c r="IF128" s="11"/>
      <c r="IG128" s="11"/>
      <c r="IH128" s="11"/>
      <c r="II128" s="11"/>
      <c r="IJ128" s="11"/>
      <c r="IK128" s="11"/>
      <c r="IL128" s="11"/>
      <c r="IM128" s="11"/>
      <c r="IN128" s="11"/>
      <c r="IO128" s="11"/>
      <c r="IP128" s="11"/>
      <c r="IQ128" s="11"/>
      <c r="IR128" s="11"/>
      <c r="IS128" s="11"/>
      <c r="IT128" s="11"/>
      <c r="IU128" s="11"/>
      <c r="IV128" s="11"/>
      <c r="IW128" s="11"/>
      <c r="IX128" s="11"/>
      <c r="IY128" s="11"/>
      <c r="IZ128" s="11"/>
      <c r="JA128" s="11"/>
      <c r="JB128" s="11"/>
      <c r="JC128" s="11"/>
      <c r="JD128" s="11"/>
      <c r="JE128" s="11"/>
      <c r="JF128" s="11"/>
      <c r="JG128" s="11"/>
      <c r="JH128" s="11"/>
      <c r="JI128" s="11"/>
      <c r="JJ128" s="11"/>
      <c r="JK128" s="11"/>
      <c r="JL128" s="11"/>
      <c r="JM128" s="11"/>
      <c r="JN128" s="11"/>
      <c r="JO128" s="11"/>
      <c r="JP128" s="11"/>
      <c r="JQ128" s="11"/>
      <c r="JR128" s="11"/>
    </row>
    <row r="129" spans="1:278" x14ac:dyDescent="0.2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4"/>
      <c r="HE129" s="11"/>
      <c r="HF129" s="11"/>
      <c r="HG129" s="11"/>
      <c r="HH129" s="11"/>
      <c r="HI129" s="11"/>
      <c r="HJ129" s="11"/>
      <c r="HK129" s="11"/>
      <c r="HL129" s="11"/>
      <c r="HM129" s="11"/>
      <c r="HN129" s="11"/>
      <c r="HO129" s="11"/>
      <c r="HP129" s="11"/>
      <c r="HQ129" s="11"/>
      <c r="HR129" s="11"/>
      <c r="HS129" s="11"/>
      <c r="HT129" s="11"/>
      <c r="HU129" s="11"/>
      <c r="HV129" s="11"/>
      <c r="HW129" s="11"/>
      <c r="HX129" s="11"/>
      <c r="HY129" s="11"/>
      <c r="HZ129" s="11"/>
      <c r="IA129" s="11"/>
      <c r="IB129" s="11"/>
      <c r="IC129" s="11"/>
      <c r="ID129" s="11"/>
      <c r="IE129" s="11"/>
      <c r="IF129" s="11"/>
      <c r="IG129" s="11"/>
      <c r="IH129" s="11"/>
      <c r="II129" s="11"/>
      <c r="IJ129" s="11"/>
      <c r="IK129" s="11"/>
      <c r="IL129" s="11"/>
      <c r="IM129" s="11"/>
      <c r="IN129" s="11"/>
      <c r="IO129" s="11"/>
      <c r="IP129" s="11"/>
      <c r="IQ129" s="11"/>
      <c r="IR129" s="11"/>
      <c r="IS129" s="11"/>
      <c r="IT129" s="11"/>
      <c r="IU129" s="11"/>
      <c r="IV129" s="11"/>
      <c r="IW129" s="11"/>
      <c r="IX129" s="11"/>
      <c r="IY129" s="11"/>
      <c r="IZ129" s="11"/>
      <c r="JA129" s="11"/>
      <c r="JB129" s="11"/>
      <c r="JC129" s="11"/>
      <c r="JD129" s="11"/>
      <c r="JE129" s="11"/>
      <c r="JF129" s="11"/>
      <c r="JG129" s="11"/>
      <c r="JH129" s="11"/>
      <c r="JI129" s="11"/>
      <c r="JJ129" s="11"/>
      <c r="JK129" s="11"/>
      <c r="JL129" s="11"/>
      <c r="JM129" s="11"/>
      <c r="JN129" s="11"/>
      <c r="JO129" s="11"/>
      <c r="JP129" s="11"/>
      <c r="JQ129" s="11"/>
      <c r="JR129" s="11"/>
    </row>
    <row r="130" spans="1:278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4"/>
      <c r="HE130" s="11"/>
      <c r="HF130" s="11"/>
      <c r="HG130" s="11"/>
      <c r="HH130" s="11"/>
      <c r="HI130" s="11"/>
      <c r="HJ130" s="11"/>
      <c r="HK130" s="11"/>
      <c r="HL130" s="11"/>
      <c r="HM130" s="11"/>
      <c r="HN130" s="11"/>
      <c r="HO130" s="11"/>
      <c r="HP130" s="11"/>
      <c r="HQ130" s="11"/>
      <c r="HR130" s="11"/>
      <c r="HS130" s="11"/>
      <c r="HT130" s="11"/>
      <c r="HU130" s="11"/>
      <c r="HV130" s="11"/>
      <c r="HW130" s="11"/>
      <c r="HX130" s="11"/>
      <c r="HY130" s="11"/>
      <c r="HZ130" s="11"/>
      <c r="IA130" s="11"/>
      <c r="IB130" s="11"/>
      <c r="IC130" s="11"/>
      <c r="ID130" s="11"/>
      <c r="IE130" s="11"/>
      <c r="IF130" s="11"/>
      <c r="IG130" s="11"/>
      <c r="IH130" s="11"/>
      <c r="II130" s="11"/>
      <c r="IJ130" s="11"/>
      <c r="IK130" s="11"/>
      <c r="IL130" s="11"/>
      <c r="IM130" s="11"/>
      <c r="IN130" s="11"/>
      <c r="IO130" s="11"/>
      <c r="IP130" s="11"/>
      <c r="IQ130" s="11"/>
      <c r="IR130" s="11"/>
      <c r="IS130" s="11"/>
      <c r="IT130" s="11"/>
      <c r="IU130" s="11"/>
      <c r="IV130" s="11"/>
      <c r="IW130" s="11"/>
      <c r="IX130" s="11"/>
      <c r="IY130" s="11"/>
      <c r="IZ130" s="11"/>
      <c r="JA130" s="11"/>
      <c r="JB130" s="11"/>
      <c r="JC130" s="11"/>
      <c r="JD130" s="11"/>
      <c r="JE130" s="11"/>
      <c r="JF130" s="11"/>
      <c r="JG130" s="11"/>
      <c r="JH130" s="11"/>
      <c r="JI130" s="11"/>
      <c r="JJ130" s="11"/>
      <c r="JK130" s="11"/>
      <c r="JL130" s="11"/>
      <c r="JM130" s="11"/>
      <c r="JN130" s="11"/>
      <c r="JO130" s="11"/>
      <c r="JP130" s="11"/>
      <c r="JQ130" s="11"/>
      <c r="JR130" s="11"/>
    </row>
    <row r="131" spans="1:278" x14ac:dyDescent="0.2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4"/>
      <c r="HE131" s="11"/>
      <c r="HF131" s="11"/>
      <c r="HG131" s="11"/>
      <c r="HH131" s="11"/>
      <c r="HI131" s="11"/>
      <c r="HJ131" s="11"/>
      <c r="HK131" s="11"/>
      <c r="HL131" s="11"/>
      <c r="HM131" s="11"/>
      <c r="HN131" s="11"/>
      <c r="HO131" s="11"/>
      <c r="HP131" s="11"/>
      <c r="HQ131" s="11"/>
      <c r="HR131" s="11"/>
      <c r="HS131" s="11"/>
      <c r="HT131" s="11"/>
      <c r="HU131" s="11"/>
      <c r="HV131" s="11"/>
      <c r="HW131" s="11"/>
      <c r="HX131" s="11"/>
      <c r="HY131" s="11"/>
      <c r="HZ131" s="11"/>
      <c r="IA131" s="11"/>
      <c r="IB131" s="11"/>
      <c r="IC131" s="11"/>
      <c r="ID131" s="11"/>
      <c r="IE131" s="11"/>
      <c r="IF131" s="11"/>
      <c r="IG131" s="11"/>
      <c r="IH131" s="11"/>
      <c r="II131" s="11"/>
      <c r="IJ131" s="11"/>
      <c r="IK131" s="11"/>
      <c r="IL131" s="11"/>
      <c r="IM131" s="11"/>
      <c r="IN131" s="11"/>
      <c r="IO131" s="11"/>
      <c r="IP131" s="11"/>
      <c r="IQ131" s="11"/>
      <c r="IR131" s="11"/>
      <c r="IS131" s="11"/>
      <c r="IT131" s="11"/>
      <c r="IU131" s="11"/>
      <c r="IV131" s="11"/>
      <c r="IW131" s="11"/>
      <c r="IX131" s="11"/>
      <c r="IY131" s="11"/>
      <c r="IZ131" s="11"/>
      <c r="JA131" s="11"/>
      <c r="JB131" s="11"/>
      <c r="JC131" s="11"/>
      <c r="JD131" s="11"/>
      <c r="JE131" s="11"/>
      <c r="JF131" s="11"/>
      <c r="JG131" s="11"/>
      <c r="JH131" s="11"/>
      <c r="JI131" s="11"/>
      <c r="JJ131" s="11"/>
      <c r="JK131" s="11"/>
      <c r="JL131" s="11"/>
      <c r="JM131" s="11"/>
      <c r="JN131" s="11"/>
      <c r="JO131" s="11"/>
      <c r="JP131" s="11"/>
      <c r="JQ131" s="11"/>
      <c r="JR131" s="11"/>
    </row>
    <row r="132" spans="1:278" x14ac:dyDescent="0.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4"/>
      <c r="HE132" s="11"/>
      <c r="HF132" s="11"/>
      <c r="HG132" s="11"/>
      <c r="HH132" s="11"/>
      <c r="HI132" s="11"/>
      <c r="HJ132" s="11"/>
      <c r="HK132" s="11"/>
      <c r="HL132" s="11"/>
      <c r="HM132" s="11"/>
      <c r="HN132" s="11"/>
      <c r="HO132" s="11"/>
      <c r="HP132" s="11"/>
      <c r="HQ132" s="11"/>
      <c r="HR132" s="11"/>
      <c r="HS132" s="11"/>
      <c r="HT132" s="11"/>
      <c r="HU132" s="11"/>
      <c r="HV132" s="11"/>
      <c r="HW132" s="11"/>
      <c r="HX132" s="11"/>
      <c r="HY132" s="11"/>
      <c r="HZ132" s="11"/>
      <c r="IA132" s="11"/>
      <c r="IB132" s="11"/>
      <c r="IC132" s="11"/>
      <c r="ID132" s="11"/>
      <c r="IE132" s="11"/>
      <c r="IF132" s="11"/>
      <c r="IG132" s="11"/>
      <c r="IH132" s="11"/>
      <c r="II132" s="11"/>
      <c r="IJ132" s="11"/>
      <c r="IK132" s="11"/>
      <c r="IL132" s="11"/>
      <c r="IM132" s="11"/>
      <c r="IN132" s="11"/>
      <c r="IO132" s="11"/>
      <c r="IP132" s="11"/>
      <c r="IQ132" s="11"/>
      <c r="IR132" s="11"/>
      <c r="IS132" s="11"/>
      <c r="IT132" s="11"/>
      <c r="IU132" s="11"/>
      <c r="IV132" s="11"/>
      <c r="IW132" s="11"/>
      <c r="IX132" s="11"/>
      <c r="IY132" s="11"/>
      <c r="IZ132" s="11"/>
      <c r="JA132" s="11"/>
      <c r="JB132" s="11"/>
      <c r="JC132" s="11"/>
      <c r="JD132" s="11"/>
      <c r="JE132" s="11"/>
      <c r="JF132" s="11"/>
      <c r="JG132" s="11"/>
      <c r="JH132" s="11"/>
      <c r="JI132" s="11"/>
      <c r="JJ132" s="11"/>
      <c r="JK132" s="11"/>
      <c r="JL132" s="11"/>
      <c r="JM132" s="11"/>
      <c r="JN132" s="11"/>
      <c r="JO132" s="11"/>
      <c r="JP132" s="11"/>
      <c r="JQ132" s="11"/>
      <c r="JR132" s="11"/>
    </row>
    <row r="133" spans="1:278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4"/>
      <c r="HE133" s="11"/>
      <c r="HF133" s="11"/>
      <c r="HG133" s="11"/>
      <c r="HH133" s="11"/>
      <c r="HI133" s="11"/>
      <c r="HJ133" s="11"/>
      <c r="HK133" s="11"/>
      <c r="HL133" s="11"/>
      <c r="HM133" s="11"/>
      <c r="HN133" s="11"/>
      <c r="HO133" s="11"/>
      <c r="HP133" s="11"/>
      <c r="HQ133" s="11"/>
      <c r="HR133" s="11"/>
      <c r="HS133" s="11"/>
      <c r="HT133" s="11"/>
      <c r="HU133" s="11"/>
      <c r="HV133" s="11"/>
      <c r="HW133" s="11"/>
      <c r="HX133" s="11"/>
      <c r="HY133" s="11"/>
      <c r="HZ133" s="11"/>
      <c r="IA133" s="11"/>
      <c r="IB133" s="11"/>
      <c r="IC133" s="11"/>
      <c r="ID133" s="11"/>
      <c r="IE133" s="11"/>
      <c r="IF133" s="11"/>
      <c r="IG133" s="11"/>
      <c r="IH133" s="11"/>
      <c r="II133" s="11"/>
      <c r="IJ133" s="11"/>
      <c r="IK133" s="11"/>
      <c r="IL133" s="11"/>
      <c r="IM133" s="11"/>
      <c r="IN133" s="11"/>
      <c r="IO133" s="11"/>
      <c r="IP133" s="11"/>
      <c r="IQ133" s="11"/>
      <c r="IR133" s="11"/>
      <c r="IS133" s="11"/>
      <c r="IT133" s="11"/>
      <c r="IU133" s="11"/>
      <c r="IV133" s="11"/>
      <c r="IW133" s="11"/>
      <c r="IX133" s="11"/>
      <c r="IY133" s="11"/>
      <c r="IZ133" s="11"/>
      <c r="JA133" s="11"/>
      <c r="JB133" s="11"/>
      <c r="JC133" s="11"/>
      <c r="JD133" s="11"/>
      <c r="JE133" s="11"/>
      <c r="JF133" s="11"/>
      <c r="JG133" s="11"/>
      <c r="JH133" s="11"/>
      <c r="JI133" s="11"/>
      <c r="JJ133" s="11"/>
      <c r="JK133" s="11"/>
      <c r="JL133" s="11"/>
      <c r="JM133" s="11"/>
      <c r="JN133" s="11"/>
      <c r="JO133" s="11"/>
      <c r="JP133" s="11"/>
      <c r="JQ133" s="11"/>
      <c r="JR133" s="11"/>
    </row>
    <row r="134" spans="1:278" x14ac:dyDescent="0.2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4"/>
      <c r="HE134" s="11"/>
      <c r="HF134" s="11"/>
      <c r="HG134" s="11"/>
      <c r="HH134" s="11"/>
      <c r="HI134" s="11"/>
      <c r="HJ134" s="11"/>
      <c r="HK134" s="11"/>
      <c r="HL134" s="11"/>
      <c r="HM134" s="11"/>
      <c r="HN134" s="11"/>
      <c r="HO134" s="11"/>
      <c r="HP134" s="11"/>
      <c r="HQ134" s="11"/>
      <c r="HR134" s="11"/>
      <c r="HS134" s="11"/>
      <c r="HT134" s="11"/>
      <c r="HU134" s="11"/>
      <c r="HV134" s="11"/>
      <c r="HW134" s="11"/>
      <c r="HX134" s="11"/>
      <c r="HY134" s="11"/>
      <c r="HZ134" s="11"/>
      <c r="IA134" s="11"/>
      <c r="IB134" s="11"/>
      <c r="IC134" s="11"/>
      <c r="ID134" s="11"/>
      <c r="IE134" s="11"/>
      <c r="IF134" s="11"/>
      <c r="IG134" s="11"/>
      <c r="IH134" s="11"/>
      <c r="II134" s="11"/>
      <c r="IJ134" s="11"/>
      <c r="IK134" s="11"/>
      <c r="IL134" s="11"/>
      <c r="IM134" s="11"/>
      <c r="IN134" s="11"/>
      <c r="IO134" s="11"/>
      <c r="IP134" s="11"/>
      <c r="IQ134" s="11"/>
      <c r="IR134" s="11"/>
      <c r="IS134" s="11"/>
      <c r="IT134" s="11"/>
      <c r="IU134" s="11"/>
      <c r="IV134" s="11"/>
      <c r="IW134" s="11"/>
      <c r="IX134" s="11"/>
      <c r="IY134" s="11"/>
      <c r="IZ134" s="11"/>
      <c r="JA134" s="11"/>
      <c r="JB134" s="11"/>
      <c r="JC134" s="11"/>
      <c r="JD134" s="11"/>
      <c r="JE134" s="11"/>
      <c r="JF134" s="11"/>
      <c r="JG134" s="11"/>
      <c r="JH134" s="11"/>
      <c r="JI134" s="11"/>
      <c r="JJ134" s="11"/>
      <c r="JK134" s="11"/>
      <c r="JL134" s="11"/>
      <c r="JM134" s="11"/>
      <c r="JN134" s="11"/>
      <c r="JO134" s="11"/>
      <c r="JP134" s="11"/>
      <c r="JQ134" s="11"/>
      <c r="JR134" s="11"/>
    </row>
    <row r="135" spans="1:278" x14ac:dyDescent="0.2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4"/>
      <c r="HE135" s="11"/>
      <c r="HF135" s="11"/>
      <c r="HG135" s="11"/>
      <c r="HH135" s="11"/>
      <c r="HI135" s="11"/>
      <c r="HJ135" s="11"/>
      <c r="HK135" s="11"/>
      <c r="HL135" s="11"/>
      <c r="HM135" s="11"/>
      <c r="HN135" s="11"/>
      <c r="HO135" s="11"/>
      <c r="HP135" s="11"/>
      <c r="HQ135" s="11"/>
      <c r="HR135" s="11"/>
      <c r="HS135" s="11"/>
      <c r="HT135" s="11"/>
      <c r="HU135" s="11"/>
      <c r="HV135" s="11"/>
      <c r="HW135" s="11"/>
      <c r="HX135" s="11"/>
      <c r="HY135" s="11"/>
      <c r="HZ135" s="11"/>
      <c r="IA135" s="11"/>
      <c r="IB135" s="11"/>
      <c r="IC135" s="11"/>
      <c r="ID135" s="11"/>
      <c r="IE135" s="11"/>
      <c r="IF135" s="11"/>
      <c r="IG135" s="11"/>
      <c r="IH135" s="11"/>
      <c r="II135" s="11"/>
      <c r="IJ135" s="11"/>
      <c r="IK135" s="11"/>
      <c r="IL135" s="11"/>
      <c r="IM135" s="11"/>
      <c r="IN135" s="11"/>
      <c r="IO135" s="11"/>
      <c r="IP135" s="11"/>
      <c r="IQ135" s="11"/>
      <c r="IR135" s="11"/>
      <c r="IS135" s="11"/>
      <c r="IT135" s="11"/>
      <c r="IU135" s="11"/>
      <c r="IV135" s="11"/>
      <c r="IW135" s="11"/>
      <c r="IX135" s="11"/>
      <c r="IY135" s="11"/>
      <c r="IZ135" s="11"/>
      <c r="JA135" s="11"/>
      <c r="JB135" s="11"/>
      <c r="JC135" s="11"/>
      <c r="JD135" s="11"/>
      <c r="JE135" s="11"/>
      <c r="JF135" s="11"/>
      <c r="JG135" s="11"/>
      <c r="JH135" s="11"/>
      <c r="JI135" s="11"/>
      <c r="JJ135" s="11"/>
      <c r="JK135" s="11"/>
      <c r="JL135" s="11"/>
      <c r="JM135" s="11"/>
      <c r="JN135" s="11"/>
      <c r="JO135" s="11"/>
      <c r="JP135" s="11"/>
      <c r="JQ135" s="11"/>
      <c r="JR135" s="11"/>
    </row>
    <row r="136" spans="1:278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4"/>
      <c r="HE136" s="11"/>
      <c r="HF136" s="11"/>
      <c r="HG136" s="11"/>
      <c r="HH136" s="11"/>
      <c r="HI136" s="11"/>
      <c r="HJ136" s="11"/>
      <c r="HK136" s="11"/>
      <c r="HL136" s="11"/>
      <c r="HM136" s="11"/>
      <c r="HN136" s="11"/>
      <c r="HO136" s="11"/>
      <c r="HP136" s="11"/>
      <c r="HQ136" s="11"/>
      <c r="HR136" s="11"/>
      <c r="HS136" s="11"/>
      <c r="HT136" s="11"/>
      <c r="HU136" s="11"/>
      <c r="HV136" s="11"/>
      <c r="HW136" s="11"/>
      <c r="HX136" s="11"/>
      <c r="HY136" s="11"/>
      <c r="HZ136" s="11"/>
      <c r="IA136" s="11"/>
      <c r="IB136" s="11"/>
      <c r="IC136" s="11"/>
      <c r="ID136" s="11"/>
      <c r="IE136" s="11"/>
      <c r="IF136" s="11"/>
      <c r="IG136" s="11"/>
      <c r="IH136" s="11"/>
      <c r="II136" s="11"/>
      <c r="IJ136" s="11"/>
      <c r="IK136" s="11"/>
      <c r="IL136" s="11"/>
      <c r="IM136" s="11"/>
      <c r="IN136" s="11"/>
      <c r="IO136" s="11"/>
      <c r="IP136" s="11"/>
      <c r="IQ136" s="11"/>
      <c r="IR136" s="11"/>
      <c r="IS136" s="11"/>
      <c r="IT136" s="11"/>
      <c r="IU136" s="11"/>
      <c r="IV136" s="11"/>
      <c r="IW136" s="11"/>
      <c r="IX136" s="11"/>
      <c r="IY136" s="11"/>
      <c r="IZ136" s="11"/>
      <c r="JA136" s="11"/>
      <c r="JB136" s="11"/>
      <c r="JC136" s="11"/>
      <c r="JD136" s="11"/>
      <c r="JE136" s="11"/>
      <c r="JF136" s="11"/>
      <c r="JG136" s="11"/>
      <c r="JH136" s="11"/>
      <c r="JI136" s="11"/>
      <c r="JJ136" s="11"/>
      <c r="JK136" s="11"/>
      <c r="JL136" s="11"/>
      <c r="JM136" s="11"/>
      <c r="JN136" s="11"/>
      <c r="JO136" s="11"/>
      <c r="JP136" s="11"/>
      <c r="JQ136" s="11"/>
      <c r="JR136" s="11"/>
    </row>
    <row r="137" spans="1:278" x14ac:dyDescent="0.2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4"/>
      <c r="HE137" s="11"/>
      <c r="HF137" s="11"/>
      <c r="HG137" s="11"/>
      <c r="HH137" s="11"/>
      <c r="HI137" s="11"/>
      <c r="HJ137" s="11"/>
      <c r="HK137" s="11"/>
      <c r="HL137" s="11"/>
      <c r="HM137" s="11"/>
      <c r="HN137" s="11"/>
      <c r="HO137" s="11"/>
      <c r="HP137" s="11"/>
      <c r="HQ137" s="11"/>
      <c r="HR137" s="11"/>
      <c r="HS137" s="11"/>
      <c r="HT137" s="11"/>
      <c r="HU137" s="11"/>
      <c r="HV137" s="11"/>
      <c r="HW137" s="11"/>
      <c r="HX137" s="11"/>
      <c r="HY137" s="11"/>
      <c r="HZ137" s="11"/>
      <c r="IA137" s="11"/>
      <c r="IB137" s="11"/>
      <c r="IC137" s="11"/>
      <c r="ID137" s="11"/>
      <c r="IE137" s="11"/>
      <c r="IF137" s="11"/>
      <c r="IG137" s="11"/>
      <c r="IH137" s="11"/>
      <c r="II137" s="11"/>
      <c r="IJ137" s="11"/>
      <c r="IK137" s="11"/>
      <c r="IL137" s="11"/>
      <c r="IM137" s="11"/>
      <c r="IN137" s="11"/>
      <c r="IO137" s="11"/>
      <c r="IP137" s="11"/>
      <c r="IQ137" s="11"/>
      <c r="IR137" s="11"/>
      <c r="IS137" s="11"/>
      <c r="IT137" s="11"/>
      <c r="IU137" s="11"/>
      <c r="IV137" s="11"/>
      <c r="IW137" s="11"/>
      <c r="IX137" s="11"/>
      <c r="IY137" s="11"/>
      <c r="IZ137" s="11"/>
      <c r="JA137" s="11"/>
      <c r="JB137" s="11"/>
      <c r="JC137" s="11"/>
      <c r="JD137" s="11"/>
      <c r="JE137" s="11"/>
      <c r="JF137" s="11"/>
      <c r="JG137" s="11"/>
      <c r="JH137" s="11"/>
      <c r="JI137" s="11"/>
      <c r="JJ137" s="11"/>
      <c r="JK137" s="11"/>
      <c r="JL137" s="11"/>
      <c r="JM137" s="11"/>
      <c r="JN137" s="11"/>
      <c r="JO137" s="11"/>
      <c r="JP137" s="11"/>
      <c r="JQ137" s="11"/>
      <c r="JR137" s="11"/>
    </row>
    <row r="138" spans="1:278" x14ac:dyDescent="0.2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4"/>
      <c r="HE138" s="11"/>
      <c r="HF138" s="11"/>
      <c r="HG138" s="11"/>
      <c r="HH138" s="11"/>
      <c r="HI138" s="11"/>
      <c r="HJ138" s="11"/>
      <c r="HK138" s="11"/>
      <c r="HL138" s="11"/>
      <c r="HM138" s="11"/>
      <c r="HN138" s="11"/>
      <c r="HO138" s="11"/>
      <c r="HP138" s="11"/>
      <c r="HQ138" s="11"/>
      <c r="HR138" s="11"/>
      <c r="HS138" s="11"/>
      <c r="HT138" s="11"/>
      <c r="HU138" s="11"/>
      <c r="HV138" s="11"/>
      <c r="HW138" s="11"/>
      <c r="HX138" s="11"/>
      <c r="HY138" s="11"/>
      <c r="HZ138" s="11"/>
      <c r="IA138" s="11"/>
      <c r="IB138" s="11"/>
      <c r="IC138" s="11"/>
      <c r="ID138" s="11"/>
      <c r="IE138" s="11"/>
      <c r="IF138" s="11"/>
      <c r="IG138" s="11"/>
      <c r="IH138" s="11"/>
      <c r="II138" s="11"/>
      <c r="IJ138" s="11"/>
      <c r="IK138" s="11"/>
      <c r="IL138" s="11"/>
      <c r="IM138" s="11"/>
      <c r="IN138" s="11"/>
      <c r="IO138" s="11"/>
      <c r="IP138" s="11"/>
      <c r="IQ138" s="11"/>
      <c r="IR138" s="11"/>
      <c r="IS138" s="11"/>
      <c r="IT138" s="11"/>
      <c r="IU138" s="11"/>
      <c r="IV138" s="11"/>
      <c r="IW138" s="11"/>
      <c r="IX138" s="11"/>
      <c r="IY138" s="11"/>
      <c r="IZ138" s="11"/>
      <c r="JA138" s="11"/>
      <c r="JB138" s="11"/>
      <c r="JC138" s="11"/>
      <c r="JD138" s="11"/>
      <c r="JE138" s="11"/>
      <c r="JF138" s="11"/>
      <c r="JG138" s="11"/>
      <c r="JH138" s="11"/>
      <c r="JI138" s="11"/>
      <c r="JJ138" s="11"/>
      <c r="JK138" s="11"/>
      <c r="JL138" s="11"/>
      <c r="JM138" s="11"/>
      <c r="JN138" s="11"/>
      <c r="JO138" s="11"/>
      <c r="JP138" s="11"/>
      <c r="JQ138" s="11"/>
      <c r="JR138" s="11"/>
    </row>
    <row r="139" spans="1:278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4"/>
      <c r="HE139" s="11"/>
      <c r="HF139" s="11"/>
      <c r="HG139" s="11"/>
      <c r="HH139" s="11"/>
      <c r="HI139" s="11"/>
      <c r="HJ139" s="11"/>
      <c r="HK139" s="11"/>
      <c r="HL139" s="11"/>
      <c r="HM139" s="11"/>
      <c r="HN139" s="11"/>
      <c r="HO139" s="11"/>
      <c r="HP139" s="11"/>
      <c r="HQ139" s="11"/>
      <c r="HR139" s="11"/>
      <c r="HS139" s="11"/>
      <c r="HT139" s="11"/>
      <c r="HU139" s="11"/>
      <c r="HV139" s="11"/>
      <c r="HW139" s="11"/>
      <c r="HX139" s="11"/>
      <c r="HY139" s="11"/>
      <c r="HZ139" s="11"/>
      <c r="IA139" s="11"/>
      <c r="IB139" s="11"/>
      <c r="IC139" s="11"/>
      <c r="ID139" s="11"/>
      <c r="IE139" s="11"/>
      <c r="IF139" s="11"/>
      <c r="IG139" s="11"/>
      <c r="IH139" s="11"/>
      <c r="II139" s="11"/>
      <c r="IJ139" s="11"/>
      <c r="IK139" s="11"/>
      <c r="IL139" s="11"/>
      <c r="IM139" s="11"/>
      <c r="IN139" s="11"/>
      <c r="IO139" s="11"/>
      <c r="IP139" s="11"/>
      <c r="IQ139" s="11"/>
      <c r="IR139" s="11"/>
      <c r="IS139" s="11"/>
      <c r="IT139" s="11"/>
      <c r="IU139" s="11"/>
      <c r="IV139" s="11"/>
      <c r="IW139" s="11"/>
      <c r="IX139" s="11"/>
      <c r="IY139" s="11"/>
      <c r="IZ139" s="11"/>
      <c r="JA139" s="11"/>
      <c r="JB139" s="11"/>
      <c r="JC139" s="11"/>
      <c r="JD139" s="11"/>
      <c r="JE139" s="11"/>
      <c r="JF139" s="11"/>
      <c r="JG139" s="11"/>
      <c r="JH139" s="11"/>
      <c r="JI139" s="11"/>
      <c r="JJ139" s="11"/>
      <c r="JK139" s="11"/>
      <c r="JL139" s="11"/>
      <c r="JM139" s="11"/>
      <c r="JN139" s="11"/>
      <c r="JO139" s="11"/>
      <c r="JP139" s="11"/>
      <c r="JQ139" s="11"/>
      <c r="JR139" s="11"/>
    </row>
    <row r="140" spans="1:278" x14ac:dyDescent="0.2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4"/>
      <c r="HE140" s="11"/>
      <c r="HF140" s="11"/>
      <c r="HG140" s="11"/>
      <c r="HH140" s="11"/>
      <c r="HI140" s="11"/>
      <c r="HJ140" s="11"/>
      <c r="HK140" s="11"/>
      <c r="HL140" s="11"/>
      <c r="HM140" s="11"/>
      <c r="HN140" s="11"/>
      <c r="HO140" s="11"/>
      <c r="HP140" s="11"/>
      <c r="HQ140" s="11"/>
      <c r="HR140" s="11"/>
      <c r="HS140" s="11"/>
      <c r="HT140" s="11"/>
      <c r="HU140" s="11"/>
      <c r="HV140" s="11"/>
      <c r="HW140" s="11"/>
      <c r="HX140" s="11"/>
      <c r="HY140" s="11"/>
      <c r="HZ140" s="11"/>
      <c r="IA140" s="11"/>
      <c r="IB140" s="11"/>
      <c r="IC140" s="11"/>
      <c r="ID140" s="11"/>
      <c r="IE140" s="11"/>
      <c r="IF140" s="11"/>
      <c r="IG140" s="11"/>
      <c r="IH140" s="11"/>
      <c r="II140" s="11"/>
      <c r="IJ140" s="11"/>
      <c r="IK140" s="11"/>
      <c r="IL140" s="11"/>
      <c r="IM140" s="11"/>
      <c r="IN140" s="11"/>
      <c r="IO140" s="11"/>
      <c r="IP140" s="11"/>
      <c r="IQ140" s="11"/>
      <c r="IR140" s="11"/>
      <c r="IS140" s="11"/>
      <c r="IT140" s="11"/>
      <c r="IU140" s="11"/>
      <c r="IV140" s="11"/>
      <c r="IW140" s="11"/>
      <c r="IX140" s="11"/>
      <c r="IY140" s="11"/>
      <c r="IZ140" s="11"/>
      <c r="JA140" s="11"/>
      <c r="JB140" s="11"/>
      <c r="JC140" s="11"/>
      <c r="JD140" s="11"/>
      <c r="JE140" s="11"/>
      <c r="JF140" s="11"/>
      <c r="JG140" s="11"/>
      <c r="JH140" s="11"/>
      <c r="JI140" s="11"/>
      <c r="JJ140" s="11"/>
      <c r="JK140" s="11"/>
      <c r="JL140" s="11"/>
      <c r="JM140" s="11"/>
      <c r="JN140" s="11"/>
      <c r="JO140" s="11"/>
      <c r="JP140" s="11"/>
      <c r="JQ140" s="11"/>
      <c r="JR140" s="11"/>
    </row>
    <row r="141" spans="1:278" x14ac:dyDescent="0.2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4"/>
      <c r="HE141" s="11"/>
      <c r="HF141" s="11"/>
      <c r="HG141" s="11"/>
      <c r="HH141" s="11"/>
      <c r="HI141" s="11"/>
      <c r="HJ141" s="11"/>
      <c r="HK141" s="11"/>
      <c r="HL141" s="11"/>
      <c r="HM141" s="11"/>
      <c r="HN141" s="11"/>
      <c r="HO141" s="11"/>
      <c r="HP141" s="11"/>
      <c r="HQ141" s="11"/>
      <c r="HR141" s="11"/>
      <c r="HS141" s="11"/>
      <c r="HT141" s="11"/>
      <c r="HU141" s="11"/>
      <c r="HV141" s="11"/>
      <c r="HW141" s="11"/>
      <c r="HX141" s="11"/>
      <c r="HY141" s="11"/>
      <c r="HZ141" s="11"/>
      <c r="IA141" s="11"/>
      <c r="IB141" s="11"/>
      <c r="IC141" s="11"/>
      <c r="ID141" s="11"/>
      <c r="IE141" s="11"/>
      <c r="IF141" s="11"/>
      <c r="IG141" s="11"/>
      <c r="IH141" s="11"/>
      <c r="II141" s="11"/>
      <c r="IJ141" s="11"/>
      <c r="IK141" s="11"/>
      <c r="IL141" s="11"/>
      <c r="IM141" s="11"/>
      <c r="IN141" s="11"/>
      <c r="IO141" s="11"/>
      <c r="IP141" s="11"/>
      <c r="IQ141" s="11"/>
      <c r="IR141" s="11"/>
      <c r="IS141" s="11"/>
      <c r="IT141" s="11"/>
      <c r="IU141" s="11"/>
      <c r="IV141" s="11"/>
      <c r="IW141" s="11"/>
      <c r="IX141" s="11"/>
      <c r="IY141" s="11"/>
      <c r="IZ141" s="11"/>
      <c r="JA141" s="11"/>
      <c r="JB141" s="11"/>
      <c r="JC141" s="11"/>
      <c r="JD141" s="11"/>
      <c r="JE141" s="11"/>
      <c r="JF141" s="11"/>
      <c r="JG141" s="11"/>
      <c r="JH141" s="11"/>
      <c r="JI141" s="11"/>
      <c r="JJ141" s="11"/>
      <c r="JK141" s="11"/>
      <c r="JL141" s="11"/>
      <c r="JM141" s="11"/>
      <c r="JN141" s="11"/>
      <c r="JO141" s="11"/>
      <c r="JP141" s="11"/>
      <c r="JQ141" s="11"/>
      <c r="JR141" s="11"/>
    </row>
    <row r="142" spans="1:278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4"/>
      <c r="HE142" s="11"/>
      <c r="HF142" s="11"/>
      <c r="HG142" s="11"/>
      <c r="HH142" s="11"/>
      <c r="HI142" s="11"/>
      <c r="HJ142" s="11"/>
      <c r="HK142" s="11"/>
      <c r="HL142" s="11"/>
      <c r="HM142" s="11"/>
      <c r="HN142" s="11"/>
      <c r="HO142" s="11"/>
      <c r="HP142" s="11"/>
      <c r="HQ142" s="11"/>
      <c r="HR142" s="11"/>
      <c r="HS142" s="11"/>
      <c r="HT142" s="11"/>
      <c r="HU142" s="11"/>
      <c r="HV142" s="11"/>
      <c r="HW142" s="11"/>
      <c r="HX142" s="11"/>
      <c r="HY142" s="11"/>
      <c r="HZ142" s="11"/>
      <c r="IA142" s="11"/>
      <c r="IB142" s="11"/>
      <c r="IC142" s="11"/>
      <c r="ID142" s="11"/>
      <c r="IE142" s="11"/>
      <c r="IF142" s="11"/>
      <c r="IG142" s="11"/>
      <c r="IH142" s="11"/>
      <c r="II142" s="11"/>
      <c r="IJ142" s="11"/>
      <c r="IK142" s="11"/>
      <c r="IL142" s="11"/>
      <c r="IM142" s="11"/>
      <c r="IN142" s="11"/>
      <c r="IO142" s="11"/>
      <c r="IP142" s="11"/>
      <c r="IQ142" s="11"/>
      <c r="IR142" s="11"/>
      <c r="IS142" s="11"/>
      <c r="IT142" s="11"/>
      <c r="IU142" s="11"/>
      <c r="IV142" s="11"/>
      <c r="IW142" s="11"/>
      <c r="IX142" s="11"/>
      <c r="IY142" s="11"/>
      <c r="IZ142" s="11"/>
      <c r="JA142" s="11"/>
      <c r="JB142" s="11"/>
      <c r="JC142" s="11"/>
      <c r="JD142" s="11"/>
      <c r="JE142" s="11"/>
      <c r="JF142" s="11"/>
      <c r="JG142" s="11"/>
      <c r="JH142" s="11"/>
      <c r="JI142" s="11"/>
      <c r="JJ142" s="11"/>
      <c r="JK142" s="11"/>
      <c r="JL142" s="11"/>
      <c r="JM142" s="11"/>
      <c r="JN142" s="11"/>
      <c r="JO142" s="11"/>
      <c r="JP142" s="11"/>
      <c r="JQ142" s="11"/>
      <c r="JR142" s="11"/>
    </row>
    <row r="143" spans="1:278" x14ac:dyDescent="0.2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4"/>
      <c r="HE143" s="11"/>
      <c r="HF143" s="11"/>
      <c r="HG143" s="11"/>
      <c r="HH143" s="11"/>
      <c r="HI143" s="11"/>
      <c r="HJ143" s="11"/>
      <c r="HK143" s="11"/>
      <c r="HL143" s="11"/>
      <c r="HM143" s="11"/>
      <c r="HN143" s="11"/>
      <c r="HO143" s="11"/>
      <c r="HP143" s="11"/>
      <c r="HQ143" s="11"/>
      <c r="HR143" s="11"/>
      <c r="HS143" s="11"/>
      <c r="HT143" s="11"/>
      <c r="HU143" s="11"/>
      <c r="HV143" s="11"/>
      <c r="HW143" s="11"/>
      <c r="HX143" s="11"/>
      <c r="HY143" s="11"/>
      <c r="HZ143" s="11"/>
      <c r="IA143" s="11"/>
      <c r="IB143" s="11"/>
      <c r="IC143" s="11"/>
      <c r="ID143" s="11"/>
      <c r="IE143" s="11"/>
      <c r="IF143" s="11"/>
      <c r="IG143" s="11"/>
      <c r="IH143" s="11"/>
      <c r="II143" s="11"/>
      <c r="IJ143" s="11"/>
      <c r="IK143" s="11"/>
      <c r="IL143" s="11"/>
      <c r="IM143" s="11"/>
      <c r="IN143" s="11"/>
      <c r="IO143" s="11"/>
      <c r="IP143" s="11"/>
      <c r="IQ143" s="11"/>
      <c r="IR143" s="11"/>
      <c r="IS143" s="11"/>
      <c r="IT143" s="11"/>
      <c r="IU143" s="11"/>
      <c r="IV143" s="11"/>
      <c r="IW143" s="11"/>
      <c r="IX143" s="11"/>
      <c r="IY143" s="11"/>
      <c r="IZ143" s="11"/>
      <c r="JA143" s="11"/>
      <c r="JB143" s="11"/>
      <c r="JC143" s="11"/>
      <c r="JD143" s="11"/>
      <c r="JE143" s="11"/>
      <c r="JF143" s="11"/>
      <c r="JG143" s="11"/>
      <c r="JH143" s="11"/>
      <c r="JI143" s="11"/>
      <c r="JJ143" s="11"/>
      <c r="JK143" s="11"/>
      <c r="JL143" s="11"/>
      <c r="JM143" s="11"/>
      <c r="JN143" s="11"/>
      <c r="JO143" s="11"/>
      <c r="JP143" s="11"/>
      <c r="JQ143" s="11"/>
      <c r="JR143" s="11"/>
    </row>
    <row r="144" spans="1:278" x14ac:dyDescent="0.2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4"/>
      <c r="HE144" s="11"/>
      <c r="HF144" s="11"/>
      <c r="HG144" s="11"/>
      <c r="HH144" s="11"/>
      <c r="HI144" s="11"/>
      <c r="HJ144" s="11"/>
      <c r="HK144" s="11"/>
      <c r="HL144" s="11"/>
      <c r="HM144" s="11"/>
      <c r="HN144" s="11"/>
      <c r="HO144" s="11"/>
      <c r="HP144" s="11"/>
      <c r="HQ144" s="11"/>
      <c r="HR144" s="11"/>
      <c r="HS144" s="11"/>
      <c r="HT144" s="11"/>
      <c r="HU144" s="11"/>
      <c r="HV144" s="11"/>
      <c r="HW144" s="11"/>
      <c r="HX144" s="11"/>
      <c r="HY144" s="11"/>
      <c r="HZ144" s="11"/>
      <c r="IA144" s="11"/>
      <c r="IB144" s="11"/>
      <c r="IC144" s="11"/>
      <c r="ID144" s="11"/>
      <c r="IE144" s="11"/>
      <c r="IF144" s="11"/>
      <c r="IG144" s="11"/>
      <c r="IH144" s="11"/>
      <c r="II144" s="11"/>
      <c r="IJ144" s="11"/>
      <c r="IK144" s="11"/>
      <c r="IL144" s="11"/>
      <c r="IM144" s="11"/>
      <c r="IN144" s="11"/>
      <c r="IO144" s="11"/>
      <c r="IP144" s="11"/>
      <c r="IQ144" s="11"/>
      <c r="IR144" s="11"/>
      <c r="IS144" s="11"/>
      <c r="IT144" s="11"/>
      <c r="IU144" s="11"/>
      <c r="IV144" s="11"/>
      <c r="IW144" s="11"/>
      <c r="IX144" s="11"/>
      <c r="IY144" s="11"/>
      <c r="IZ144" s="11"/>
      <c r="JA144" s="11"/>
      <c r="JB144" s="11"/>
      <c r="JC144" s="11"/>
      <c r="JD144" s="11"/>
      <c r="JE144" s="11"/>
      <c r="JF144" s="11"/>
      <c r="JG144" s="11"/>
      <c r="JH144" s="11"/>
      <c r="JI144" s="11"/>
      <c r="JJ144" s="11"/>
      <c r="JK144" s="11"/>
      <c r="JL144" s="11"/>
      <c r="JM144" s="11"/>
      <c r="JN144" s="11"/>
      <c r="JO144" s="11"/>
      <c r="JP144" s="11"/>
      <c r="JQ144" s="11"/>
      <c r="JR144" s="11"/>
    </row>
    <row r="145" spans="1:278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4"/>
      <c r="HE145" s="11"/>
      <c r="HF145" s="11"/>
      <c r="HG145" s="11"/>
      <c r="HH145" s="11"/>
      <c r="HI145" s="11"/>
      <c r="HJ145" s="11"/>
      <c r="HK145" s="11"/>
      <c r="HL145" s="11"/>
      <c r="HM145" s="11"/>
      <c r="HN145" s="11"/>
      <c r="HO145" s="11"/>
      <c r="HP145" s="11"/>
      <c r="HQ145" s="11"/>
      <c r="HR145" s="11"/>
      <c r="HS145" s="11"/>
      <c r="HT145" s="11"/>
      <c r="HU145" s="11"/>
      <c r="HV145" s="11"/>
      <c r="HW145" s="11"/>
      <c r="HX145" s="11"/>
      <c r="HY145" s="11"/>
      <c r="HZ145" s="11"/>
      <c r="IA145" s="11"/>
      <c r="IB145" s="11"/>
      <c r="IC145" s="11"/>
      <c r="ID145" s="11"/>
      <c r="IE145" s="11"/>
      <c r="IF145" s="11"/>
      <c r="IG145" s="11"/>
      <c r="IH145" s="11"/>
      <c r="II145" s="11"/>
      <c r="IJ145" s="11"/>
      <c r="IK145" s="11"/>
      <c r="IL145" s="11"/>
      <c r="IM145" s="11"/>
      <c r="IN145" s="11"/>
      <c r="IO145" s="11"/>
      <c r="IP145" s="11"/>
      <c r="IQ145" s="11"/>
      <c r="IR145" s="11"/>
      <c r="IS145" s="11"/>
      <c r="IT145" s="11"/>
      <c r="IU145" s="11"/>
      <c r="IV145" s="11"/>
      <c r="IW145" s="11"/>
      <c r="IX145" s="11"/>
      <c r="IY145" s="11"/>
      <c r="IZ145" s="11"/>
      <c r="JA145" s="11"/>
      <c r="JB145" s="11"/>
      <c r="JC145" s="11"/>
      <c r="JD145" s="11"/>
      <c r="JE145" s="11"/>
      <c r="JF145" s="11"/>
      <c r="JG145" s="11"/>
      <c r="JH145" s="11"/>
      <c r="JI145" s="11"/>
      <c r="JJ145" s="11"/>
      <c r="JK145" s="11"/>
      <c r="JL145" s="11"/>
      <c r="JM145" s="11"/>
      <c r="JN145" s="11"/>
      <c r="JO145" s="11"/>
      <c r="JP145" s="11"/>
      <c r="JQ145" s="11"/>
      <c r="JR145" s="11"/>
    </row>
    <row r="146" spans="1:278" x14ac:dyDescent="0.2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4"/>
      <c r="HE146" s="11"/>
      <c r="HF146" s="11"/>
      <c r="HG146" s="11"/>
      <c r="HH146" s="11"/>
      <c r="HI146" s="11"/>
      <c r="HJ146" s="11"/>
      <c r="HK146" s="11"/>
      <c r="HL146" s="11"/>
      <c r="HM146" s="11"/>
      <c r="HN146" s="11"/>
      <c r="HO146" s="11"/>
      <c r="HP146" s="11"/>
      <c r="HQ146" s="11"/>
      <c r="HR146" s="11"/>
      <c r="HS146" s="11"/>
      <c r="HT146" s="11"/>
      <c r="HU146" s="11"/>
      <c r="HV146" s="11"/>
      <c r="HW146" s="11"/>
      <c r="HX146" s="11"/>
      <c r="HY146" s="11"/>
      <c r="HZ146" s="11"/>
      <c r="IA146" s="11"/>
      <c r="IB146" s="11"/>
      <c r="IC146" s="11"/>
      <c r="ID146" s="11"/>
      <c r="IE146" s="11"/>
      <c r="IF146" s="11"/>
      <c r="IG146" s="11"/>
      <c r="IH146" s="11"/>
      <c r="II146" s="11"/>
      <c r="IJ146" s="11"/>
      <c r="IK146" s="11"/>
      <c r="IL146" s="11"/>
      <c r="IM146" s="11"/>
      <c r="IN146" s="11"/>
      <c r="IO146" s="11"/>
      <c r="IP146" s="11"/>
      <c r="IQ146" s="11"/>
      <c r="IR146" s="11"/>
      <c r="IS146" s="11"/>
      <c r="IT146" s="11"/>
      <c r="IU146" s="11"/>
      <c r="IV146" s="11"/>
      <c r="IW146" s="11"/>
      <c r="IX146" s="11"/>
      <c r="IY146" s="11"/>
      <c r="IZ146" s="11"/>
      <c r="JA146" s="11"/>
      <c r="JB146" s="11"/>
      <c r="JC146" s="11"/>
      <c r="JD146" s="11"/>
      <c r="JE146" s="11"/>
      <c r="JF146" s="11"/>
      <c r="JG146" s="11"/>
      <c r="JH146" s="11"/>
      <c r="JI146" s="11"/>
      <c r="JJ146" s="11"/>
      <c r="JK146" s="11"/>
      <c r="JL146" s="11"/>
      <c r="JM146" s="11"/>
      <c r="JN146" s="11"/>
      <c r="JO146" s="11"/>
      <c r="JP146" s="11"/>
      <c r="JQ146" s="11"/>
      <c r="JR146" s="11"/>
    </row>
    <row r="147" spans="1:278" x14ac:dyDescent="0.2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4"/>
      <c r="HE147" s="11"/>
      <c r="HF147" s="11"/>
      <c r="HG147" s="11"/>
      <c r="HH147" s="11"/>
      <c r="HI147" s="11"/>
      <c r="HJ147" s="11"/>
      <c r="HK147" s="11"/>
      <c r="HL147" s="11"/>
      <c r="HM147" s="11"/>
      <c r="HN147" s="11"/>
      <c r="HO147" s="11"/>
      <c r="HP147" s="11"/>
      <c r="HQ147" s="11"/>
      <c r="HR147" s="11"/>
      <c r="HS147" s="11"/>
      <c r="HT147" s="11"/>
      <c r="HU147" s="11"/>
      <c r="HV147" s="11"/>
      <c r="HW147" s="11"/>
      <c r="HX147" s="11"/>
      <c r="HY147" s="11"/>
      <c r="HZ147" s="11"/>
      <c r="IA147" s="11"/>
      <c r="IB147" s="11"/>
      <c r="IC147" s="11"/>
      <c r="ID147" s="11"/>
      <c r="IE147" s="11"/>
      <c r="IF147" s="11"/>
      <c r="IG147" s="11"/>
      <c r="IH147" s="11"/>
      <c r="II147" s="11"/>
      <c r="IJ147" s="11"/>
      <c r="IK147" s="11"/>
      <c r="IL147" s="11"/>
      <c r="IM147" s="11"/>
      <c r="IN147" s="11"/>
      <c r="IO147" s="11"/>
      <c r="IP147" s="11"/>
      <c r="IQ147" s="11"/>
      <c r="IR147" s="11"/>
      <c r="IS147" s="11"/>
      <c r="IT147" s="11"/>
      <c r="IU147" s="11"/>
      <c r="IV147" s="11"/>
      <c r="IW147" s="11"/>
      <c r="IX147" s="11"/>
      <c r="IY147" s="11"/>
      <c r="IZ147" s="11"/>
      <c r="JA147" s="11"/>
      <c r="JB147" s="11"/>
      <c r="JC147" s="11"/>
      <c r="JD147" s="11"/>
      <c r="JE147" s="11"/>
      <c r="JF147" s="11"/>
      <c r="JG147" s="11"/>
      <c r="JH147" s="11"/>
      <c r="JI147" s="11"/>
      <c r="JJ147" s="11"/>
      <c r="JK147" s="11"/>
      <c r="JL147" s="11"/>
      <c r="JM147" s="11"/>
      <c r="JN147" s="11"/>
      <c r="JO147" s="11"/>
      <c r="JP147" s="11"/>
      <c r="JQ147" s="11"/>
      <c r="JR147" s="11"/>
    </row>
    <row r="148" spans="1:278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4"/>
      <c r="HE148" s="11"/>
      <c r="HF148" s="11"/>
      <c r="HG148" s="11"/>
      <c r="HH148" s="11"/>
      <c r="HI148" s="11"/>
      <c r="HJ148" s="11"/>
      <c r="HK148" s="11"/>
      <c r="HL148" s="11"/>
      <c r="HM148" s="11"/>
      <c r="HN148" s="11"/>
      <c r="HO148" s="11"/>
      <c r="HP148" s="11"/>
      <c r="HQ148" s="11"/>
      <c r="HR148" s="11"/>
      <c r="HS148" s="11"/>
      <c r="HT148" s="11"/>
      <c r="HU148" s="11"/>
      <c r="HV148" s="11"/>
      <c r="HW148" s="11"/>
      <c r="HX148" s="11"/>
      <c r="HY148" s="11"/>
      <c r="HZ148" s="11"/>
      <c r="IA148" s="11"/>
      <c r="IB148" s="11"/>
      <c r="IC148" s="11"/>
      <c r="ID148" s="11"/>
      <c r="IE148" s="11"/>
      <c r="IF148" s="11"/>
      <c r="IG148" s="11"/>
      <c r="IH148" s="11"/>
      <c r="II148" s="11"/>
      <c r="IJ148" s="11"/>
      <c r="IK148" s="11"/>
      <c r="IL148" s="11"/>
      <c r="IM148" s="11"/>
      <c r="IN148" s="11"/>
      <c r="IO148" s="11"/>
      <c r="IP148" s="11"/>
      <c r="IQ148" s="11"/>
      <c r="IR148" s="11"/>
      <c r="IS148" s="11"/>
      <c r="IT148" s="11"/>
      <c r="IU148" s="11"/>
      <c r="IV148" s="11"/>
      <c r="IW148" s="11"/>
      <c r="IX148" s="11"/>
      <c r="IY148" s="11"/>
      <c r="IZ148" s="11"/>
      <c r="JA148" s="11"/>
      <c r="JB148" s="11"/>
      <c r="JC148" s="11"/>
      <c r="JD148" s="11"/>
      <c r="JE148" s="11"/>
      <c r="JF148" s="11"/>
      <c r="JG148" s="11"/>
      <c r="JH148" s="11"/>
      <c r="JI148" s="11"/>
      <c r="JJ148" s="11"/>
      <c r="JK148" s="11"/>
      <c r="JL148" s="11"/>
      <c r="JM148" s="11"/>
      <c r="JN148" s="11"/>
      <c r="JO148" s="11"/>
      <c r="JP148" s="11"/>
      <c r="JQ148" s="11"/>
      <c r="JR148" s="11"/>
    </row>
    <row r="149" spans="1:278" x14ac:dyDescent="0.2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4"/>
      <c r="HE149" s="11"/>
      <c r="HF149" s="11"/>
      <c r="HG149" s="11"/>
      <c r="HH149" s="11"/>
      <c r="HI149" s="11"/>
      <c r="HJ149" s="11"/>
      <c r="HK149" s="11"/>
      <c r="HL149" s="11"/>
      <c r="HM149" s="11"/>
      <c r="HN149" s="11"/>
      <c r="HO149" s="11"/>
      <c r="HP149" s="11"/>
      <c r="HQ149" s="11"/>
      <c r="HR149" s="11"/>
      <c r="HS149" s="11"/>
      <c r="HT149" s="11"/>
      <c r="HU149" s="11"/>
      <c r="HV149" s="11"/>
      <c r="HW149" s="11"/>
      <c r="HX149" s="11"/>
      <c r="HY149" s="11"/>
      <c r="HZ149" s="11"/>
      <c r="IA149" s="11"/>
      <c r="IB149" s="11"/>
      <c r="IC149" s="11"/>
      <c r="ID149" s="11"/>
      <c r="IE149" s="11"/>
      <c r="IF149" s="11"/>
      <c r="IG149" s="11"/>
      <c r="IH149" s="11"/>
      <c r="II149" s="11"/>
      <c r="IJ149" s="11"/>
      <c r="IK149" s="11"/>
      <c r="IL149" s="11"/>
      <c r="IM149" s="11"/>
      <c r="IN149" s="11"/>
      <c r="IO149" s="11"/>
      <c r="IP149" s="11"/>
      <c r="IQ149" s="11"/>
      <c r="IR149" s="11"/>
      <c r="IS149" s="11"/>
      <c r="IT149" s="11"/>
      <c r="IU149" s="11"/>
      <c r="IV149" s="11"/>
      <c r="IW149" s="11"/>
      <c r="IX149" s="11"/>
      <c r="IY149" s="11"/>
      <c r="IZ149" s="11"/>
      <c r="JA149" s="11"/>
      <c r="JB149" s="11"/>
      <c r="JC149" s="11"/>
      <c r="JD149" s="11"/>
      <c r="JE149" s="11"/>
      <c r="JF149" s="11"/>
      <c r="JG149" s="11"/>
      <c r="JH149" s="11"/>
      <c r="JI149" s="11"/>
      <c r="JJ149" s="11"/>
      <c r="JK149" s="11"/>
      <c r="JL149" s="11"/>
      <c r="JM149" s="11"/>
      <c r="JN149" s="11"/>
      <c r="JO149" s="11"/>
      <c r="JP149" s="11"/>
      <c r="JQ149" s="11"/>
      <c r="JR149" s="11"/>
    </row>
    <row r="150" spans="1:278" x14ac:dyDescent="0.2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4"/>
      <c r="HE150" s="11"/>
      <c r="HF150" s="11"/>
      <c r="HG150" s="11"/>
      <c r="HH150" s="11"/>
      <c r="HI150" s="11"/>
      <c r="HJ150" s="11"/>
      <c r="HK150" s="11"/>
      <c r="HL150" s="11"/>
      <c r="HM150" s="11"/>
      <c r="HN150" s="11"/>
      <c r="HO150" s="11"/>
      <c r="HP150" s="11"/>
      <c r="HQ150" s="11"/>
      <c r="HR150" s="11"/>
      <c r="HS150" s="11"/>
      <c r="HT150" s="11"/>
      <c r="HU150" s="11"/>
      <c r="HV150" s="11"/>
      <c r="HW150" s="11"/>
      <c r="HX150" s="11"/>
      <c r="HY150" s="11"/>
      <c r="HZ150" s="11"/>
      <c r="IA150" s="11"/>
      <c r="IB150" s="11"/>
      <c r="IC150" s="11"/>
      <c r="ID150" s="11"/>
      <c r="IE150" s="11"/>
      <c r="IF150" s="11"/>
      <c r="IG150" s="11"/>
      <c r="IH150" s="11"/>
      <c r="II150" s="11"/>
      <c r="IJ150" s="11"/>
      <c r="IK150" s="11"/>
      <c r="IL150" s="11"/>
      <c r="IM150" s="11"/>
      <c r="IN150" s="11"/>
      <c r="IO150" s="11"/>
      <c r="IP150" s="11"/>
      <c r="IQ150" s="11"/>
      <c r="IR150" s="11"/>
      <c r="IS150" s="11"/>
      <c r="IT150" s="11"/>
      <c r="IU150" s="11"/>
      <c r="IV150" s="11"/>
      <c r="IW150" s="11"/>
      <c r="IX150" s="11"/>
      <c r="IY150" s="11"/>
      <c r="IZ150" s="11"/>
      <c r="JA150" s="11"/>
      <c r="JB150" s="11"/>
      <c r="JC150" s="11"/>
      <c r="JD150" s="11"/>
      <c r="JE150" s="11"/>
      <c r="JF150" s="11"/>
      <c r="JG150" s="11"/>
      <c r="JH150" s="11"/>
      <c r="JI150" s="11"/>
      <c r="JJ150" s="11"/>
      <c r="JK150" s="11"/>
      <c r="JL150" s="11"/>
      <c r="JM150" s="11"/>
      <c r="JN150" s="11"/>
      <c r="JO150" s="11"/>
      <c r="JP150" s="11"/>
      <c r="JQ150" s="11"/>
      <c r="JR150" s="11"/>
    </row>
    <row r="151" spans="1:278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4"/>
      <c r="HE151" s="11"/>
      <c r="HF151" s="11"/>
      <c r="HG151" s="11"/>
      <c r="HH151" s="11"/>
      <c r="HI151" s="11"/>
      <c r="HJ151" s="11"/>
      <c r="HK151" s="11"/>
      <c r="HL151" s="11"/>
      <c r="HM151" s="11"/>
      <c r="HN151" s="11"/>
      <c r="HO151" s="11"/>
      <c r="HP151" s="11"/>
      <c r="HQ151" s="11"/>
      <c r="HR151" s="11"/>
      <c r="HS151" s="11"/>
      <c r="HT151" s="11"/>
      <c r="HU151" s="11"/>
      <c r="HV151" s="11"/>
      <c r="HW151" s="11"/>
      <c r="HX151" s="11"/>
      <c r="HY151" s="11"/>
      <c r="HZ151" s="11"/>
      <c r="IA151" s="11"/>
      <c r="IB151" s="11"/>
      <c r="IC151" s="11"/>
      <c r="ID151" s="11"/>
      <c r="IE151" s="11"/>
      <c r="IF151" s="11"/>
      <c r="IG151" s="11"/>
      <c r="IH151" s="11"/>
      <c r="II151" s="11"/>
      <c r="IJ151" s="11"/>
      <c r="IK151" s="11"/>
      <c r="IL151" s="11"/>
      <c r="IM151" s="11"/>
      <c r="IN151" s="11"/>
      <c r="IO151" s="11"/>
      <c r="IP151" s="11"/>
      <c r="IQ151" s="11"/>
      <c r="IR151" s="11"/>
      <c r="IS151" s="11"/>
      <c r="IT151" s="11"/>
      <c r="IU151" s="11"/>
      <c r="IV151" s="11"/>
      <c r="IW151" s="11"/>
      <c r="IX151" s="11"/>
      <c r="IY151" s="11"/>
      <c r="IZ151" s="11"/>
      <c r="JA151" s="11"/>
      <c r="JB151" s="11"/>
      <c r="JC151" s="11"/>
      <c r="JD151" s="11"/>
      <c r="JE151" s="11"/>
      <c r="JF151" s="11"/>
      <c r="JG151" s="11"/>
      <c r="JH151" s="11"/>
      <c r="JI151" s="11"/>
      <c r="JJ151" s="11"/>
      <c r="JK151" s="11"/>
      <c r="JL151" s="11"/>
      <c r="JM151" s="11"/>
      <c r="JN151" s="11"/>
      <c r="JO151" s="11"/>
      <c r="JP151" s="11"/>
      <c r="JQ151" s="11"/>
      <c r="JR151" s="11"/>
    </row>
    <row r="152" spans="1:278" x14ac:dyDescent="0.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4"/>
      <c r="HE152" s="11"/>
      <c r="HF152" s="11"/>
      <c r="HG152" s="11"/>
      <c r="HH152" s="11"/>
      <c r="HI152" s="11"/>
      <c r="HJ152" s="11"/>
      <c r="HK152" s="11"/>
      <c r="HL152" s="11"/>
      <c r="HM152" s="11"/>
      <c r="HN152" s="11"/>
      <c r="HO152" s="11"/>
      <c r="HP152" s="11"/>
      <c r="HQ152" s="11"/>
      <c r="HR152" s="11"/>
      <c r="HS152" s="11"/>
      <c r="HT152" s="11"/>
      <c r="HU152" s="11"/>
      <c r="HV152" s="11"/>
      <c r="HW152" s="11"/>
      <c r="HX152" s="11"/>
      <c r="HY152" s="11"/>
      <c r="HZ152" s="11"/>
      <c r="IA152" s="11"/>
      <c r="IB152" s="11"/>
      <c r="IC152" s="11"/>
      <c r="ID152" s="11"/>
      <c r="IE152" s="11"/>
      <c r="IF152" s="11"/>
      <c r="IG152" s="11"/>
      <c r="IH152" s="11"/>
      <c r="II152" s="11"/>
      <c r="IJ152" s="11"/>
      <c r="IK152" s="11"/>
      <c r="IL152" s="11"/>
      <c r="IM152" s="11"/>
      <c r="IN152" s="11"/>
      <c r="IO152" s="11"/>
      <c r="IP152" s="11"/>
      <c r="IQ152" s="11"/>
      <c r="IR152" s="11"/>
      <c r="IS152" s="11"/>
      <c r="IT152" s="11"/>
      <c r="IU152" s="11"/>
      <c r="IV152" s="11"/>
      <c r="IW152" s="11"/>
      <c r="IX152" s="11"/>
      <c r="IY152" s="11"/>
      <c r="IZ152" s="11"/>
      <c r="JA152" s="11"/>
      <c r="JB152" s="11"/>
      <c r="JC152" s="11"/>
      <c r="JD152" s="11"/>
      <c r="JE152" s="11"/>
      <c r="JF152" s="11"/>
      <c r="JG152" s="11"/>
      <c r="JH152" s="11"/>
      <c r="JI152" s="11"/>
      <c r="JJ152" s="11"/>
      <c r="JK152" s="11"/>
      <c r="JL152" s="11"/>
      <c r="JM152" s="11"/>
      <c r="JN152" s="11"/>
      <c r="JO152" s="11"/>
      <c r="JP152" s="11"/>
      <c r="JQ152" s="11"/>
      <c r="JR152" s="11"/>
    </row>
    <row r="153" spans="1:278" x14ac:dyDescent="0.2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4"/>
      <c r="HE153" s="11"/>
      <c r="HF153" s="11"/>
      <c r="HG153" s="11"/>
      <c r="HH153" s="11"/>
      <c r="HI153" s="11"/>
      <c r="HJ153" s="11"/>
      <c r="HK153" s="11"/>
      <c r="HL153" s="11"/>
      <c r="HM153" s="11"/>
      <c r="HN153" s="11"/>
      <c r="HO153" s="11"/>
      <c r="HP153" s="11"/>
      <c r="HQ153" s="11"/>
      <c r="HR153" s="11"/>
      <c r="HS153" s="11"/>
      <c r="HT153" s="11"/>
      <c r="HU153" s="11"/>
      <c r="HV153" s="11"/>
      <c r="HW153" s="11"/>
      <c r="HX153" s="11"/>
      <c r="HY153" s="11"/>
      <c r="HZ153" s="11"/>
      <c r="IA153" s="11"/>
      <c r="IB153" s="11"/>
      <c r="IC153" s="11"/>
      <c r="ID153" s="11"/>
      <c r="IE153" s="11"/>
      <c r="IF153" s="11"/>
      <c r="IG153" s="11"/>
      <c r="IH153" s="11"/>
      <c r="II153" s="11"/>
      <c r="IJ153" s="11"/>
      <c r="IK153" s="11"/>
      <c r="IL153" s="11"/>
      <c r="IM153" s="11"/>
      <c r="IN153" s="11"/>
      <c r="IO153" s="11"/>
      <c r="IP153" s="11"/>
      <c r="IQ153" s="11"/>
      <c r="IR153" s="11"/>
      <c r="IS153" s="11"/>
      <c r="IT153" s="11"/>
      <c r="IU153" s="11"/>
      <c r="IV153" s="11"/>
      <c r="IW153" s="11"/>
      <c r="IX153" s="11"/>
      <c r="IY153" s="11"/>
      <c r="IZ153" s="11"/>
      <c r="JA153" s="11"/>
      <c r="JB153" s="11"/>
      <c r="JC153" s="11"/>
      <c r="JD153" s="11"/>
      <c r="JE153" s="11"/>
      <c r="JF153" s="11"/>
      <c r="JG153" s="11"/>
      <c r="JH153" s="11"/>
      <c r="JI153" s="11"/>
      <c r="JJ153" s="11"/>
      <c r="JK153" s="11"/>
      <c r="JL153" s="11"/>
      <c r="JM153" s="11"/>
      <c r="JN153" s="11"/>
      <c r="JO153" s="11"/>
      <c r="JP153" s="11"/>
      <c r="JQ153" s="11"/>
      <c r="JR153" s="11"/>
    </row>
    <row r="154" spans="1:278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4"/>
      <c r="HE154" s="11"/>
      <c r="HF154" s="11"/>
      <c r="HG154" s="11"/>
      <c r="HH154" s="11"/>
      <c r="HI154" s="11"/>
      <c r="HJ154" s="11"/>
      <c r="HK154" s="11"/>
      <c r="HL154" s="11"/>
      <c r="HM154" s="11"/>
      <c r="HN154" s="11"/>
      <c r="HO154" s="11"/>
      <c r="HP154" s="11"/>
      <c r="HQ154" s="11"/>
      <c r="HR154" s="11"/>
      <c r="HS154" s="11"/>
      <c r="HT154" s="11"/>
      <c r="HU154" s="11"/>
      <c r="HV154" s="11"/>
      <c r="HW154" s="11"/>
      <c r="HX154" s="11"/>
      <c r="HY154" s="11"/>
      <c r="HZ154" s="11"/>
      <c r="IA154" s="11"/>
      <c r="IB154" s="11"/>
      <c r="IC154" s="11"/>
      <c r="ID154" s="11"/>
      <c r="IE154" s="11"/>
      <c r="IF154" s="11"/>
      <c r="IG154" s="11"/>
      <c r="IH154" s="11"/>
      <c r="II154" s="11"/>
      <c r="IJ154" s="11"/>
      <c r="IK154" s="11"/>
      <c r="IL154" s="11"/>
      <c r="IM154" s="11"/>
      <c r="IN154" s="11"/>
      <c r="IO154" s="11"/>
      <c r="IP154" s="11"/>
      <c r="IQ154" s="11"/>
      <c r="IR154" s="11"/>
      <c r="IS154" s="11"/>
      <c r="IT154" s="11"/>
      <c r="IU154" s="11"/>
      <c r="IV154" s="11"/>
      <c r="IW154" s="11"/>
      <c r="IX154" s="11"/>
      <c r="IY154" s="11"/>
      <c r="IZ154" s="11"/>
      <c r="JA154" s="11"/>
      <c r="JB154" s="11"/>
      <c r="JC154" s="11"/>
      <c r="JD154" s="11"/>
      <c r="JE154" s="11"/>
      <c r="JF154" s="11"/>
      <c r="JG154" s="11"/>
      <c r="JH154" s="11"/>
      <c r="JI154" s="11"/>
      <c r="JJ154" s="11"/>
      <c r="JK154" s="11"/>
      <c r="JL154" s="11"/>
      <c r="JM154" s="11"/>
      <c r="JN154" s="11"/>
      <c r="JO154" s="11"/>
      <c r="JP154" s="11"/>
      <c r="JQ154" s="11"/>
      <c r="JR154" s="11"/>
    </row>
    <row r="155" spans="1:278" x14ac:dyDescent="0.2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4"/>
      <c r="HE155" s="11"/>
      <c r="HF155" s="11"/>
      <c r="HG155" s="11"/>
      <c r="HH155" s="11"/>
      <c r="HI155" s="11"/>
      <c r="HJ155" s="11"/>
      <c r="HK155" s="11"/>
      <c r="HL155" s="11"/>
      <c r="HM155" s="11"/>
      <c r="HN155" s="11"/>
      <c r="HO155" s="11"/>
      <c r="HP155" s="11"/>
      <c r="HQ155" s="11"/>
      <c r="HR155" s="11"/>
      <c r="HS155" s="11"/>
      <c r="HT155" s="11"/>
      <c r="HU155" s="11"/>
      <c r="HV155" s="11"/>
      <c r="HW155" s="11"/>
      <c r="HX155" s="11"/>
      <c r="HY155" s="11"/>
      <c r="HZ155" s="11"/>
      <c r="IA155" s="11"/>
      <c r="IB155" s="11"/>
      <c r="IC155" s="11"/>
      <c r="ID155" s="11"/>
      <c r="IE155" s="11"/>
      <c r="IF155" s="11"/>
      <c r="IG155" s="11"/>
      <c r="IH155" s="11"/>
      <c r="II155" s="11"/>
      <c r="IJ155" s="11"/>
      <c r="IK155" s="11"/>
      <c r="IL155" s="11"/>
      <c r="IM155" s="11"/>
      <c r="IN155" s="11"/>
      <c r="IO155" s="11"/>
      <c r="IP155" s="11"/>
      <c r="IQ155" s="11"/>
      <c r="IR155" s="11"/>
      <c r="IS155" s="11"/>
      <c r="IT155" s="11"/>
      <c r="IU155" s="11"/>
      <c r="IV155" s="11"/>
      <c r="IW155" s="11"/>
      <c r="IX155" s="11"/>
      <c r="IY155" s="11"/>
      <c r="IZ155" s="11"/>
      <c r="JA155" s="11"/>
      <c r="JB155" s="11"/>
      <c r="JC155" s="11"/>
      <c r="JD155" s="11"/>
      <c r="JE155" s="11"/>
      <c r="JF155" s="11"/>
      <c r="JG155" s="11"/>
      <c r="JH155" s="11"/>
      <c r="JI155" s="11"/>
      <c r="JJ155" s="11"/>
      <c r="JK155" s="11"/>
      <c r="JL155" s="11"/>
      <c r="JM155" s="11"/>
      <c r="JN155" s="11"/>
      <c r="JO155" s="11"/>
      <c r="JP155" s="11"/>
      <c r="JQ155" s="11"/>
      <c r="JR155" s="11"/>
    </row>
    <row r="156" spans="1:278" x14ac:dyDescent="0.2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4"/>
      <c r="HE156" s="11"/>
      <c r="HF156" s="11"/>
      <c r="HG156" s="11"/>
      <c r="HH156" s="11"/>
      <c r="HI156" s="11"/>
      <c r="HJ156" s="11"/>
      <c r="HK156" s="11"/>
      <c r="HL156" s="11"/>
      <c r="HM156" s="11"/>
      <c r="HN156" s="11"/>
      <c r="HO156" s="11"/>
      <c r="HP156" s="11"/>
      <c r="HQ156" s="11"/>
      <c r="HR156" s="11"/>
      <c r="HS156" s="11"/>
      <c r="HT156" s="11"/>
      <c r="HU156" s="11"/>
      <c r="HV156" s="11"/>
      <c r="HW156" s="11"/>
      <c r="HX156" s="11"/>
      <c r="HY156" s="11"/>
      <c r="HZ156" s="11"/>
      <c r="IA156" s="11"/>
      <c r="IB156" s="11"/>
      <c r="IC156" s="11"/>
      <c r="ID156" s="11"/>
      <c r="IE156" s="11"/>
      <c r="IF156" s="11"/>
      <c r="IG156" s="11"/>
      <c r="IH156" s="11"/>
      <c r="II156" s="11"/>
      <c r="IJ156" s="11"/>
      <c r="IK156" s="11"/>
      <c r="IL156" s="11"/>
      <c r="IM156" s="11"/>
      <c r="IN156" s="11"/>
      <c r="IO156" s="11"/>
      <c r="IP156" s="11"/>
      <c r="IQ156" s="11"/>
      <c r="IR156" s="11"/>
      <c r="IS156" s="11"/>
      <c r="IT156" s="11"/>
      <c r="IU156" s="11"/>
      <c r="IV156" s="11"/>
      <c r="IW156" s="11"/>
      <c r="IX156" s="11"/>
      <c r="IY156" s="11"/>
      <c r="IZ156" s="11"/>
      <c r="JA156" s="11"/>
      <c r="JB156" s="11"/>
      <c r="JC156" s="11"/>
      <c r="JD156" s="11"/>
      <c r="JE156" s="11"/>
      <c r="JF156" s="11"/>
      <c r="JG156" s="11"/>
      <c r="JH156" s="11"/>
      <c r="JI156" s="11"/>
      <c r="JJ156" s="11"/>
      <c r="JK156" s="11"/>
      <c r="JL156" s="11"/>
      <c r="JM156" s="11"/>
      <c r="JN156" s="11"/>
      <c r="JO156" s="11"/>
      <c r="JP156" s="11"/>
      <c r="JQ156" s="11"/>
      <c r="JR156" s="11"/>
    </row>
    <row r="157" spans="1:278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4"/>
      <c r="HE157" s="11"/>
      <c r="HF157" s="11"/>
      <c r="HG157" s="11"/>
      <c r="HH157" s="11"/>
      <c r="HI157" s="11"/>
      <c r="HJ157" s="11"/>
      <c r="HK157" s="11"/>
      <c r="HL157" s="11"/>
      <c r="HM157" s="11"/>
      <c r="HN157" s="11"/>
      <c r="HO157" s="11"/>
      <c r="HP157" s="11"/>
      <c r="HQ157" s="11"/>
      <c r="HR157" s="11"/>
      <c r="HS157" s="11"/>
      <c r="HT157" s="11"/>
      <c r="HU157" s="11"/>
      <c r="HV157" s="11"/>
      <c r="HW157" s="11"/>
      <c r="HX157" s="11"/>
      <c r="HY157" s="11"/>
      <c r="HZ157" s="11"/>
      <c r="IA157" s="11"/>
      <c r="IB157" s="11"/>
      <c r="IC157" s="11"/>
      <c r="ID157" s="11"/>
      <c r="IE157" s="11"/>
      <c r="IF157" s="11"/>
      <c r="IG157" s="11"/>
      <c r="IH157" s="11"/>
      <c r="II157" s="11"/>
      <c r="IJ157" s="11"/>
      <c r="IK157" s="11"/>
      <c r="IL157" s="11"/>
      <c r="IM157" s="11"/>
      <c r="IN157" s="11"/>
      <c r="IO157" s="11"/>
      <c r="IP157" s="11"/>
      <c r="IQ157" s="11"/>
      <c r="IR157" s="11"/>
      <c r="IS157" s="11"/>
      <c r="IT157" s="11"/>
      <c r="IU157" s="11"/>
      <c r="IV157" s="11"/>
      <c r="IW157" s="11"/>
      <c r="IX157" s="11"/>
      <c r="IY157" s="11"/>
      <c r="IZ157" s="11"/>
      <c r="JA157" s="11"/>
      <c r="JB157" s="11"/>
      <c r="JC157" s="11"/>
      <c r="JD157" s="11"/>
      <c r="JE157" s="11"/>
      <c r="JF157" s="11"/>
      <c r="JG157" s="11"/>
      <c r="JH157" s="11"/>
      <c r="JI157" s="11"/>
      <c r="JJ157" s="11"/>
      <c r="JK157" s="11"/>
      <c r="JL157" s="11"/>
      <c r="JM157" s="11"/>
      <c r="JN157" s="11"/>
      <c r="JO157" s="11"/>
      <c r="JP157" s="11"/>
      <c r="JQ157" s="11"/>
      <c r="JR157" s="11"/>
    </row>
    <row r="158" spans="1:278" x14ac:dyDescent="0.2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4"/>
      <c r="HE158" s="11"/>
      <c r="HF158" s="11"/>
      <c r="HG158" s="11"/>
      <c r="HH158" s="11"/>
      <c r="HI158" s="11"/>
      <c r="HJ158" s="11"/>
      <c r="HK158" s="11"/>
      <c r="HL158" s="11"/>
      <c r="HM158" s="11"/>
      <c r="HN158" s="11"/>
      <c r="HO158" s="11"/>
      <c r="HP158" s="11"/>
      <c r="HQ158" s="11"/>
      <c r="HR158" s="11"/>
      <c r="HS158" s="11"/>
      <c r="HT158" s="11"/>
      <c r="HU158" s="11"/>
      <c r="HV158" s="11"/>
      <c r="HW158" s="11"/>
      <c r="HX158" s="11"/>
      <c r="HY158" s="11"/>
      <c r="HZ158" s="11"/>
      <c r="IA158" s="11"/>
      <c r="IB158" s="11"/>
      <c r="IC158" s="11"/>
      <c r="ID158" s="11"/>
      <c r="IE158" s="11"/>
      <c r="IF158" s="11"/>
      <c r="IG158" s="11"/>
      <c r="IH158" s="11"/>
      <c r="II158" s="11"/>
      <c r="IJ158" s="11"/>
      <c r="IK158" s="11"/>
      <c r="IL158" s="11"/>
      <c r="IM158" s="11"/>
      <c r="IN158" s="11"/>
      <c r="IO158" s="11"/>
      <c r="IP158" s="11"/>
      <c r="IQ158" s="11"/>
      <c r="IR158" s="11"/>
      <c r="IS158" s="11"/>
      <c r="IT158" s="11"/>
      <c r="IU158" s="11"/>
      <c r="IV158" s="11"/>
      <c r="IW158" s="11"/>
      <c r="IX158" s="11"/>
      <c r="IY158" s="11"/>
      <c r="IZ158" s="11"/>
      <c r="JA158" s="11"/>
      <c r="JB158" s="11"/>
      <c r="JC158" s="11"/>
      <c r="JD158" s="11"/>
      <c r="JE158" s="11"/>
      <c r="JF158" s="11"/>
      <c r="JG158" s="11"/>
      <c r="JH158" s="11"/>
      <c r="JI158" s="11"/>
      <c r="JJ158" s="11"/>
      <c r="JK158" s="11"/>
      <c r="JL158" s="11"/>
      <c r="JM158" s="11"/>
      <c r="JN158" s="11"/>
      <c r="JO158" s="11"/>
      <c r="JP158" s="11"/>
      <c r="JQ158" s="11"/>
      <c r="JR158" s="11"/>
    </row>
    <row r="159" spans="1:278" x14ac:dyDescent="0.2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4"/>
      <c r="HE159" s="11"/>
      <c r="HF159" s="11"/>
      <c r="HG159" s="11"/>
      <c r="HH159" s="11"/>
      <c r="HI159" s="11"/>
      <c r="HJ159" s="11"/>
      <c r="HK159" s="11"/>
      <c r="HL159" s="11"/>
      <c r="HM159" s="11"/>
      <c r="HN159" s="11"/>
      <c r="HO159" s="11"/>
      <c r="HP159" s="11"/>
      <c r="HQ159" s="11"/>
      <c r="HR159" s="11"/>
      <c r="HS159" s="11"/>
      <c r="HT159" s="11"/>
      <c r="HU159" s="11"/>
      <c r="HV159" s="11"/>
      <c r="HW159" s="11"/>
      <c r="HX159" s="11"/>
      <c r="HY159" s="11"/>
      <c r="HZ159" s="11"/>
      <c r="IA159" s="11"/>
      <c r="IB159" s="11"/>
      <c r="IC159" s="11"/>
      <c r="ID159" s="11"/>
      <c r="IE159" s="11"/>
      <c r="IF159" s="11"/>
      <c r="IG159" s="11"/>
      <c r="IH159" s="11"/>
      <c r="II159" s="11"/>
      <c r="IJ159" s="11"/>
      <c r="IK159" s="11"/>
      <c r="IL159" s="11"/>
      <c r="IM159" s="11"/>
      <c r="IN159" s="11"/>
      <c r="IO159" s="11"/>
      <c r="IP159" s="11"/>
      <c r="IQ159" s="11"/>
      <c r="IR159" s="11"/>
      <c r="IS159" s="11"/>
      <c r="IT159" s="11"/>
      <c r="IU159" s="11"/>
      <c r="IV159" s="11"/>
      <c r="IW159" s="11"/>
      <c r="IX159" s="11"/>
      <c r="IY159" s="11"/>
      <c r="IZ159" s="11"/>
      <c r="JA159" s="11"/>
      <c r="JB159" s="11"/>
      <c r="JC159" s="11"/>
      <c r="JD159" s="11"/>
      <c r="JE159" s="11"/>
      <c r="JF159" s="11"/>
      <c r="JG159" s="11"/>
      <c r="JH159" s="11"/>
      <c r="JI159" s="11"/>
      <c r="JJ159" s="11"/>
      <c r="JK159" s="11"/>
      <c r="JL159" s="11"/>
      <c r="JM159" s="11"/>
      <c r="JN159" s="11"/>
      <c r="JO159" s="11"/>
      <c r="JP159" s="11"/>
      <c r="JQ159" s="11"/>
      <c r="JR159" s="11"/>
    </row>
    <row r="160" spans="1:278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4"/>
      <c r="HE160" s="11"/>
      <c r="HF160" s="11"/>
      <c r="HG160" s="11"/>
      <c r="HH160" s="11"/>
      <c r="HI160" s="11"/>
      <c r="HJ160" s="11"/>
      <c r="HK160" s="11"/>
      <c r="HL160" s="11"/>
      <c r="HM160" s="11"/>
      <c r="HN160" s="11"/>
      <c r="HO160" s="11"/>
      <c r="HP160" s="11"/>
      <c r="HQ160" s="11"/>
      <c r="HR160" s="11"/>
      <c r="HS160" s="11"/>
      <c r="HT160" s="11"/>
      <c r="HU160" s="11"/>
      <c r="HV160" s="11"/>
      <c r="HW160" s="11"/>
      <c r="HX160" s="11"/>
      <c r="HY160" s="11"/>
      <c r="HZ160" s="11"/>
      <c r="IA160" s="11"/>
      <c r="IB160" s="11"/>
      <c r="IC160" s="11"/>
      <c r="ID160" s="11"/>
      <c r="IE160" s="11"/>
      <c r="IF160" s="11"/>
      <c r="IG160" s="11"/>
      <c r="IH160" s="11"/>
      <c r="II160" s="11"/>
      <c r="IJ160" s="11"/>
      <c r="IK160" s="11"/>
      <c r="IL160" s="11"/>
      <c r="IM160" s="11"/>
      <c r="IN160" s="11"/>
      <c r="IO160" s="11"/>
      <c r="IP160" s="11"/>
      <c r="IQ160" s="11"/>
      <c r="IR160" s="11"/>
      <c r="IS160" s="11"/>
      <c r="IT160" s="11"/>
      <c r="IU160" s="11"/>
      <c r="IV160" s="11"/>
      <c r="IW160" s="11"/>
      <c r="IX160" s="11"/>
      <c r="IY160" s="11"/>
      <c r="IZ160" s="11"/>
      <c r="JA160" s="11"/>
      <c r="JB160" s="11"/>
      <c r="JC160" s="11"/>
      <c r="JD160" s="11"/>
      <c r="JE160" s="11"/>
      <c r="JF160" s="11"/>
      <c r="JG160" s="11"/>
      <c r="JH160" s="11"/>
      <c r="JI160" s="11"/>
      <c r="JJ160" s="11"/>
      <c r="JK160" s="11"/>
      <c r="JL160" s="11"/>
      <c r="JM160" s="11"/>
      <c r="JN160" s="11"/>
      <c r="JO160" s="11"/>
      <c r="JP160" s="11"/>
      <c r="JQ160" s="11"/>
      <c r="JR160" s="11"/>
    </row>
    <row r="161" spans="1:278" x14ac:dyDescent="0.2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4"/>
      <c r="HE161" s="11"/>
      <c r="HF161" s="11"/>
      <c r="HG161" s="11"/>
      <c r="HH161" s="11"/>
      <c r="HI161" s="11"/>
      <c r="HJ161" s="11"/>
      <c r="HK161" s="11"/>
      <c r="HL161" s="11"/>
      <c r="HM161" s="11"/>
      <c r="HN161" s="11"/>
      <c r="HO161" s="11"/>
      <c r="HP161" s="11"/>
      <c r="HQ161" s="11"/>
      <c r="HR161" s="11"/>
      <c r="HS161" s="11"/>
      <c r="HT161" s="11"/>
      <c r="HU161" s="11"/>
      <c r="HV161" s="11"/>
      <c r="HW161" s="11"/>
      <c r="HX161" s="11"/>
      <c r="HY161" s="11"/>
      <c r="HZ161" s="11"/>
      <c r="IA161" s="11"/>
      <c r="IB161" s="11"/>
      <c r="IC161" s="11"/>
      <c r="ID161" s="11"/>
      <c r="IE161" s="11"/>
      <c r="IF161" s="11"/>
      <c r="IG161" s="11"/>
      <c r="IH161" s="11"/>
      <c r="II161" s="11"/>
      <c r="IJ161" s="11"/>
      <c r="IK161" s="11"/>
      <c r="IL161" s="11"/>
      <c r="IM161" s="11"/>
      <c r="IN161" s="11"/>
      <c r="IO161" s="11"/>
      <c r="IP161" s="11"/>
      <c r="IQ161" s="11"/>
      <c r="IR161" s="11"/>
      <c r="IS161" s="11"/>
      <c r="IT161" s="11"/>
      <c r="IU161" s="11"/>
      <c r="IV161" s="11"/>
      <c r="IW161" s="11"/>
      <c r="IX161" s="11"/>
      <c r="IY161" s="11"/>
      <c r="IZ161" s="11"/>
      <c r="JA161" s="11"/>
      <c r="JB161" s="11"/>
      <c r="JC161" s="11"/>
      <c r="JD161" s="11"/>
      <c r="JE161" s="11"/>
      <c r="JF161" s="11"/>
      <c r="JG161" s="11"/>
      <c r="JH161" s="11"/>
      <c r="JI161" s="11"/>
      <c r="JJ161" s="11"/>
      <c r="JK161" s="11"/>
      <c r="JL161" s="11"/>
      <c r="JM161" s="11"/>
      <c r="JN161" s="11"/>
      <c r="JO161" s="11"/>
      <c r="JP161" s="11"/>
      <c r="JQ161" s="11"/>
      <c r="JR161" s="11"/>
    </row>
    <row r="162" spans="1:278" x14ac:dyDescent="0.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4"/>
      <c r="HE162" s="11"/>
      <c r="HF162" s="11"/>
      <c r="HG162" s="11"/>
      <c r="HH162" s="11"/>
      <c r="HI162" s="11"/>
      <c r="HJ162" s="11"/>
      <c r="HK162" s="11"/>
      <c r="HL162" s="11"/>
      <c r="HM162" s="11"/>
      <c r="HN162" s="11"/>
      <c r="HO162" s="11"/>
      <c r="HP162" s="11"/>
      <c r="HQ162" s="11"/>
      <c r="HR162" s="11"/>
      <c r="HS162" s="11"/>
      <c r="HT162" s="11"/>
      <c r="HU162" s="11"/>
      <c r="HV162" s="11"/>
      <c r="HW162" s="11"/>
      <c r="HX162" s="11"/>
      <c r="HY162" s="11"/>
      <c r="HZ162" s="11"/>
      <c r="IA162" s="11"/>
      <c r="IB162" s="11"/>
      <c r="IC162" s="11"/>
      <c r="ID162" s="11"/>
      <c r="IE162" s="11"/>
      <c r="IF162" s="11"/>
      <c r="IG162" s="11"/>
      <c r="IH162" s="11"/>
      <c r="II162" s="11"/>
      <c r="IJ162" s="11"/>
      <c r="IK162" s="11"/>
      <c r="IL162" s="11"/>
      <c r="IM162" s="11"/>
      <c r="IN162" s="11"/>
      <c r="IO162" s="11"/>
      <c r="IP162" s="11"/>
      <c r="IQ162" s="11"/>
      <c r="IR162" s="11"/>
      <c r="IS162" s="11"/>
      <c r="IT162" s="11"/>
      <c r="IU162" s="11"/>
      <c r="IV162" s="11"/>
      <c r="IW162" s="11"/>
      <c r="IX162" s="11"/>
      <c r="IY162" s="11"/>
      <c r="IZ162" s="11"/>
      <c r="JA162" s="11"/>
      <c r="JB162" s="11"/>
      <c r="JC162" s="11"/>
      <c r="JD162" s="11"/>
      <c r="JE162" s="11"/>
      <c r="JF162" s="11"/>
      <c r="JG162" s="11"/>
      <c r="JH162" s="11"/>
      <c r="JI162" s="11"/>
      <c r="JJ162" s="11"/>
      <c r="JK162" s="11"/>
      <c r="JL162" s="11"/>
      <c r="JM162" s="11"/>
      <c r="JN162" s="11"/>
      <c r="JO162" s="11"/>
      <c r="JP162" s="11"/>
      <c r="JQ162" s="11"/>
      <c r="JR162" s="11"/>
    </row>
    <row r="163" spans="1:278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4"/>
      <c r="HE163" s="11"/>
      <c r="HF163" s="11"/>
      <c r="HG163" s="11"/>
      <c r="HH163" s="11"/>
      <c r="HI163" s="11"/>
      <c r="HJ163" s="11"/>
      <c r="HK163" s="11"/>
      <c r="HL163" s="11"/>
      <c r="HM163" s="11"/>
      <c r="HN163" s="11"/>
      <c r="HO163" s="11"/>
      <c r="HP163" s="11"/>
      <c r="HQ163" s="11"/>
      <c r="HR163" s="11"/>
      <c r="HS163" s="11"/>
      <c r="HT163" s="11"/>
      <c r="HU163" s="11"/>
      <c r="HV163" s="11"/>
      <c r="HW163" s="11"/>
      <c r="HX163" s="11"/>
      <c r="HY163" s="11"/>
      <c r="HZ163" s="11"/>
      <c r="IA163" s="11"/>
      <c r="IB163" s="11"/>
      <c r="IC163" s="11"/>
      <c r="ID163" s="11"/>
      <c r="IE163" s="11"/>
      <c r="IF163" s="11"/>
      <c r="IG163" s="11"/>
      <c r="IH163" s="11"/>
      <c r="II163" s="11"/>
      <c r="IJ163" s="11"/>
      <c r="IK163" s="11"/>
      <c r="IL163" s="11"/>
      <c r="IM163" s="11"/>
      <c r="IN163" s="11"/>
      <c r="IO163" s="11"/>
      <c r="IP163" s="11"/>
      <c r="IQ163" s="11"/>
      <c r="IR163" s="11"/>
      <c r="IS163" s="11"/>
      <c r="IT163" s="11"/>
      <c r="IU163" s="11"/>
      <c r="IV163" s="11"/>
      <c r="IW163" s="11"/>
      <c r="IX163" s="11"/>
      <c r="IY163" s="11"/>
      <c r="IZ163" s="11"/>
      <c r="JA163" s="11"/>
      <c r="JB163" s="11"/>
      <c r="JC163" s="11"/>
      <c r="JD163" s="11"/>
      <c r="JE163" s="11"/>
      <c r="JF163" s="11"/>
      <c r="JG163" s="11"/>
      <c r="JH163" s="11"/>
      <c r="JI163" s="11"/>
      <c r="JJ163" s="11"/>
      <c r="JK163" s="11"/>
      <c r="JL163" s="11"/>
      <c r="JM163" s="11"/>
      <c r="JN163" s="11"/>
      <c r="JO163" s="11"/>
      <c r="JP163" s="11"/>
      <c r="JQ163" s="11"/>
      <c r="JR163" s="11"/>
    </row>
    <row r="164" spans="1:278" x14ac:dyDescent="0.2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4"/>
      <c r="HE164" s="11"/>
      <c r="HF164" s="11"/>
      <c r="HG164" s="11"/>
      <c r="HH164" s="11"/>
      <c r="HI164" s="11"/>
      <c r="HJ164" s="11"/>
      <c r="HK164" s="11"/>
      <c r="HL164" s="11"/>
      <c r="HM164" s="11"/>
      <c r="HN164" s="11"/>
      <c r="HO164" s="11"/>
      <c r="HP164" s="11"/>
      <c r="HQ164" s="11"/>
      <c r="HR164" s="11"/>
      <c r="HS164" s="11"/>
      <c r="HT164" s="11"/>
      <c r="HU164" s="11"/>
      <c r="HV164" s="11"/>
      <c r="HW164" s="11"/>
      <c r="HX164" s="11"/>
      <c r="HY164" s="11"/>
      <c r="HZ164" s="11"/>
      <c r="IA164" s="11"/>
      <c r="IB164" s="11"/>
      <c r="IC164" s="11"/>
      <c r="ID164" s="11"/>
      <c r="IE164" s="11"/>
      <c r="IF164" s="11"/>
      <c r="IG164" s="11"/>
      <c r="IH164" s="11"/>
      <c r="II164" s="11"/>
      <c r="IJ164" s="11"/>
      <c r="IK164" s="11"/>
      <c r="IL164" s="11"/>
      <c r="IM164" s="11"/>
      <c r="IN164" s="11"/>
      <c r="IO164" s="11"/>
      <c r="IP164" s="11"/>
      <c r="IQ164" s="11"/>
      <c r="IR164" s="11"/>
      <c r="IS164" s="11"/>
      <c r="IT164" s="11"/>
      <c r="IU164" s="11"/>
      <c r="IV164" s="11"/>
      <c r="IW164" s="11"/>
      <c r="IX164" s="11"/>
      <c r="IY164" s="11"/>
      <c r="IZ164" s="11"/>
      <c r="JA164" s="11"/>
      <c r="JB164" s="11"/>
      <c r="JC164" s="11"/>
      <c r="JD164" s="11"/>
      <c r="JE164" s="11"/>
      <c r="JF164" s="11"/>
      <c r="JG164" s="11"/>
      <c r="JH164" s="11"/>
      <c r="JI164" s="11"/>
      <c r="JJ164" s="11"/>
      <c r="JK164" s="11"/>
      <c r="JL164" s="11"/>
      <c r="JM164" s="11"/>
      <c r="JN164" s="11"/>
      <c r="JO164" s="11"/>
      <c r="JP164" s="11"/>
      <c r="JQ164" s="11"/>
      <c r="JR164" s="11"/>
    </row>
    <row r="165" spans="1:278" x14ac:dyDescent="0.2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4"/>
      <c r="HE165" s="11"/>
      <c r="HF165" s="11"/>
      <c r="HG165" s="11"/>
      <c r="HH165" s="11"/>
      <c r="HI165" s="11"/>
      <c r="HJ165" s="11"/>
      <c r="HK165" s="11"/>
      <c r="HL165" s="11"/>
      <c r="HM165" s="11"/>
      <c r="HN165" s="11"/>
      <c r="HO165" s="11"/>
      <c r="HP165" s="11"/>
      <c r="HQ165" s="11"/>
      <c r="HR165" s="11"/>
      <c r="HS165" s="11"/>
      <c r="HT165" s="11"/>
      <c r="HU165" s="11"/>
      <c r="HV165" s="11"/>
      <c r="HW165" s="11"/>
      <c r="HX165" s="11"/>
      <c r="HY165" s="11"/>
      <c r="HZ165" s="11"/>
      <c r="IA165" s="11"/>
      <c r="IB165" s="11"/>
      <c r="IC165" s="11"/>
      <c r="ID165" s="11"/>
      <c r="IE165" s="11"/>
      <c r="IF165" s="11"/>
      <c r="IG165" s="11"/>
      <c r="IH165" s="11"/>
      <c r="II165" s="11"/>
      <c r="IJ165" s="11"/>
      <c r="IK165" s="11"/>
      <c r="IL165" s="11"/>
      <c r="IM165" s="11"/>
      <c r="IN165" s="11"/>
      <c r="IO165" s="11"/>
      <c r="IP165" s="11"/>
      <c r="IQ165" s="11"/>
      <c r="IR165" s="11"/>
      <c r="IS165" s="11"/>
      <c r="IT165" s="11"/>
      <c r="IU165" s="11"/>
      <c r="IV165" s="11"/>
      <c r="IW165" s="11"/>
      <c r="IX165" s="11"/>
      <c r="IY165" s="11"/>
      <c r="IZ165" s="11"/>
      <c r="JA165" s="11"/>
      <c r="JB165" s="11"/>
      <c r="JC165" s="11"/>
      <c r="JD165" s="11"/>
      <c r="JE165" s="11"/>
      <c r="JF165" s="11"/>
      <c r="JG165" s="11"/>
      <c r="JH165" s="11"/>
      <c r="JI165" s="11"/>
      <c r="JJ165" s="11"/>
      <c r="JK165" s="11"/>
      <c r="JL165" s="11"/>
      <c r="JM165" s="11"/>
      <c r="JN165" s="11"/>
      <c r="JO165" s="11"/>
      <c r="JP165" s="11"/>
      <c r="JQ165" s="11"/>
      <c r="JR165" s="11"/>
    </row>
    <row r="166" spans="1:278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4"/>
      <c r="HE166" s="11"/>
      <c r="HF166" s="11"/>
      <c r="HG166" s="11"/>
      <c r="HH166" s="11"/>
      <c r="HI166" s="11"/>
      <c r="HJ166" s="11"/>
      <c r="HK166" s="11"/>
      <c r="HL166" s="11"/>
      <c r="HM166" s="11"/>
      <c r="HN166" s="11"/>
      <c r="HO166" s="11"/>
      <c r="HP166" s="11"/>
      <c r="HQ166" s="11"/>
      <c r="HR166" s="11"/>
      <c r="HS166" s="11"/>
      <c r="HT166" s="11"/>
      <c r="HU166" s="11"/>
      <c r="HV166" s="11"/>
      <c r="HW166" s="11"/>
      <c r="HX166" s="11"/>
      <c r="HY166" s="11"/>
      <c r="HZ166" s="11"/>
      <c r="IA166" s="11"/>
      <c r="IB166" s="11"/>
      <c r="IC166" s="11"/>
      <c r="ID166" s="11"/>
      <c r="IE166" s="11"/>
      <c r="IF166" s="11"/>
      <c r="IG166" s="11"/>
      <c r="IH166" s="11"/>
      <c r="II166" s="11"/>
      <c r="IJ166" s="11"/>
      <c r="IK166" s="11"/>
      <c r="IL166" s="11"/>
      <c r="IM166" s="11"/>
      <c r="IN166" s="11"/>
      <c r="IO166" s="11"/>
      <c r="IP166" s="11"/>
      <c r="IQ166" s="11"/>
      <c r="IR166" s="11"/>
      <c r="IS166" s="11"/>
      <c r="IT166" s="11"/>
      <c r="IU166" s="11"/>
      <c r="IV166" s="11"/>
      <c r="IW166" s="11"/>
      <c r="IX166" s="11"/>
      <c r="IY166" s="11"/>
      <c r="IZ166" s="11"/>
      <c r="JA166" s="11"/>
      <c r="JB166" s="11"/>
      <c r="JC166" s="11"/>
      <c r="JD166" s="11"/>
      <c r="JE166" s="11"/>
      <c r="JF166" s="11"/>
      <c r="JG166" s="11"/>
      <c r="JH166" s="11"/>
      <c r="JI166" s="11"/>
      <c r="JJ166" s="11"/>
      <c r="JK166" s="11"/>
      <c r="JL166" s="11"/>
      <c r="JM166" s="11"/>
      <c r="JN166" s="11"/>
      <c r="JO166" s="11"/>
      <c r="JP166" s="11"/>
      <c r="JQ166" s="11"/>
      <c r="JR166" s="11"/>
    </row>
    <row r="167" spans="1:278" x14ac:dyDescent="0.2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4"/>
      <c r="HE167" s="11"/>
      <c r="HF167" s="11"/>
      <c r="HG167" s="11"/>
      <c r="HH167" s="11"/>
      <c r="HI167" s="11"/>
      <c r="HJ167" s="11"/>
      <c r="HK167" s="11"/>
      <c r="HL167" s="11"/>
      <c r="HM167" s="11"/>
      <c r="HN167" s="11"/>
      <c r="HO167" s="11"/>
      <c r="HP167" s="11"/>
      <c r="HQ167" s="11"/>
      <c r="HR167" s="11"/>
      <c r="HS167" s="11"/>
      <c r="HT167" s="11"/>
      <c r="HU167" s="11"/>
      <c r="HV167" s="11"/>
      <c r="HW167" s="11"/>
      <c r="HX167" s="11"/>
      <c r="HY167" s="11"/>
      <c r="HZ167" s="11"/>
      <c r="IA167" s="11"/>
      <c r="IB167" s="11"/>
      <c r="IC167" s="11"/>
      <c r="ID167" s="11"/>
      <c r="IE167" s="11"/>
      <c r="IF167" s="11"/>
      <c r="IG167" s="11"/>
      <c r="IH167" s="11"/>
      <c r="II167" s="11"/>
      <c r="IJ167" s="11"/>
      <c r="IK167" s="11"/>
      <c r="IL167" s="11"/>
      <c r="IM167" s="11"/>
      <c r="IN167" s="11"/>
      <c r="IO167" s="11"/>
      <c r="IP167" s="11"/>
      <c r="IQ167" s="11"/>
      <c r="IR167" s="11"/>
      <c r="IS167" s="11"/>
      <c r="IT167" s="11"/>
      <c r="IU167" s="11"/>
      <c r="IV167" s="11"/>
      <c r="IW167" s="11"/>
      <c r="IX167" s="11"/>
      <c r="IY167" s="11"/>
      <c r="IZ167" s="11"/>
      <c r="JA167" s="11"/>
      <c r="JB167" s="11"/>
      <c r="JC167" s="11"/>
      <c r="JD167" s="11"/>
      <c r="JE167" s="11"/>
      <c r="JF167" s="11"/>
      <c r="JG167" s="11"/>
      <c r="JH167" s="11"/>
      <c r="JI167" s="11"/>
      <c r="JJ167" s="11"/>
      <c r="JK167" s="11"/>
      <c r="JL167" s="11"/>
      <c r="JM167" s="11"/>
      <c r="JN167" s="11"/>
      <c r="JO167" s="11"/>
      <c r="JP167" s="11"/>
      <c r="JQ167" s="11"/>
      <c r="JR167" s="11"/>
    </row>
    <row r="168" spans="1:278" x14ac:dyDescent="0.2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4"/>
      <c r="HE168" s="11"/>
      <c r="HF168" s="11"/>
      <c r="HG168" s="11"/>
      <c r="HH168" s="11"/>
      <c r="HI168" s="11"/>
      <c r="HJ168" s="11"/>
      <c r="HK168" s="11"/>
      <c r="HL168" s="11"/>
      <c r="HM168" s="11"/>
      <c r="HN168" s="11"/>
      <c r="HO168" s="11"/>
      <c r="HP168" s="11"/>
      <c r="HQ168" s="11"/>
      <c r="HR168" s="11"/>
      <c r="HS168" s="11"/>
      <c r="HT168" s="11"/>
      <c r="HU168" s="11"/>
      <c r="HV168" s="11"/>
      <c r="HW168" s="11"/>
      <c r="HX168" s="11"/>
      <c r="HY168" s="11"/>
      <c r="HZ168" s="11"/>
      <c r="IA168" s="11"/>
      <c r="IB168" s="11"/>
      <c r="IC168" s="11"/>
      <c r="ID168" s="11"/>
      <c r="IE168" s="11"/>
      <c r="IF168" s="11"/>
      <c r="IG168" s="11"/>
      <c r="IH168" s="11"/>
      <c r="II168" s="11"/>
      <c r="IJ168" s="11"/>
      <c r="IK168" s="11"/>
      <c r="IL168" s="11"/>
      <c r="IM168" s="11"/>
      <c r="IN168" s="11"/>
      <c r="IO168" s="11"/>
      <c r="IP168" s="11"/>
      <c r="IQ168" s="11"/>
      <c r="IR168" s="11"/>
      <c r="IS168" s="11"/>
      <c r="IT168" s="11"/>
      <c r="IU168" s="11"/>
      <c r="IV168" s="11"/>
      <c r="IW168" s="11"/>
      <c r="IX168" s="11"/>
      <c r="IY168" s="11"/>
      <c r="IZ168" s="11"/>
      <c r="JA168" s="11"/>
      <c r="JB168" s="11"/>
      <c r="JC168" s="11"/>
      <c r="JD168" s="11"/>
      <c r="JE168" s="11"/>
      <c r="JF168" s="11"/>
      <c r="JG168" s="11"/>
      <c r="JH168" s="11"/>
      <c r="JI168" s="11"/>
      <c r="JJ168" s="11"/>
      <c r="JK168" s="11"/>
      <c r="JL168" s="11"/>
      <c r="JM168" s="11"/>
      <c r="JN168" s="11"/>
      <c r="JO168" s="11"/>
      <c r="JP168" s="11"/>
      <c r="JQ168" s="11"/>
      <c r="JR168" s="11"/>
    </row>
    <row r="169" spans="1:278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4"/>
      <c r="HE169" s="11"/>
      <c r="HF169" s="11"/>
      <c r="HG169" s="11"/>
      <c r="HH169" s="11"/>
      <c r="HI169" s="11"/>
      <c r="HJ169" s="11"/>
      <c r="HK169" s="11"/>
      <c r="HL169" s="11"/>
      <c r="HM169" s="11"/>
      <c r="HN169" s="11"/>
      <c r="HO169" s="11"/>
      <c r="HP169" s="11"/>
      <c r="HQ169" s="11"/>
      <c r="HR169" s="11"/>
      <c r="HS169" s="11"/>
      <c r="HT169" s="11"/>
      <c r="HU169" s="11"/>
      <c r="HV169" s="11"/>
      <c r="HW169" s="11"/>
      <c r="HX169" s="11"/>
      <c r="HY169" s="11"/>
      <c r="HZ169" s="11"/>
      <c r="IA169" s="11"/>
      <c r="IB169" s="11"/>
      <c r="IC169" s="11"/>
      <c r="ID169" s="11"/>
      <c r="IE169" s="11"/>
      <c r="IF169" s="11"/>
      <c r="IG169" s="11"/>
      <c r="IH169" s="11"/>
      <c r="II169" s="11"/>
      <c r="IJ169" s="11"/>
      <c r="IK169" s="11"/>
      <c r="IL169" s="11"/>
      <c r="IM169" s="11"/>
      <c r="IN169" s="11"/>
      <c r="IO169" s="11"/>
      <c r="IP169" s="11"/>
      <c r="IQ169" s="11"/>
      <c r="IR169" s="11"/>
      <c r="IS169" s="11"/>
      <c r="IT169" s="11"/>
      <c r="IU169" s="11"/>
      <c r="IV169" s="11"/>
      <c r="IW169" s="11"/>
      <c r="IX169" s="11"/>
      <c r="IY169" s="11"/>
      <c r="IZ169" s="11"/>
      <c r="JA169" s="11"/>
      <c r="JB169" s="11"/>
      <c r="JC169" s="11"/>
      <c r="JD169" s="11"/>
      <c r="JE169" s="11"/>
      <c r="JF169" s="11"/>
      <c r="JG169" s="11"/>
      <c r="JH169" s="11"/>
      <c r="JI169" s="11"/>
      <c r="JJ169" s="11"/>
      <c r="JK169" s="11"/>
      <c r="JL169" s="11"/>
      <c r="JM169" s="11"/>
      <c r="JN169" s="11"/>
      <c r="JO169" s="11"/>
      <c r="JP169" s="11"/>
      <c r="JQ169" s="11"/>
      <c r="JR169" s="11"/>
    </row>
    <row r="170" spans="1:278" x14ac:dyDescent="0.2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4"/>
      <c r="HE170" s="11"/>
      <c r="HF170" s="11"/>
      <c r="HG170" s="11"/>
      <c r="HH170" s="11"/>
      <c r="HI170" s="11"/>
      <c r="HJ170" s="11"/>
      <c r="HK170" s="11"/>
      <c r="HL170" s="11"/>
      <c r="HM170" s="11"/>
      <c r="HN170" s="11"/>
      <c r="HO170" s="11"/>
      <c r="HP170" s="11"/>
      <c r="HQ170" s="11"/>
      <c r="HR170" s="11"/>
      <c r="HS170" s="11"/>
      <c r="HT170" s="11"/>
      <c r="HU170" s="11"/>
      <c r="HV170" s="11"/>
      <c r="HW170" s="11"/>
      <c r="HX170" s="11"/>
      <c r="HY170" s="11"/>
      <c r="HZ170" s="11"/>
      <c r="IA170" s="11"/>
      <c r="IB170" s="11"/>
      <c r="IC170" s="11"/>
      <c r="ID170" s="11"/>
      <c r="IE170" s="11"/>
      <c r="IF170" s="11"/>
      <c r="IG170" s="11"/>
      <c r="IH170" s="11"/>
      <c r="II170" s="11"/>
      <c r="IJ170" s="11"/>
      <c r="IK170" s="11"/>
      <c r="IL170" s="11"/>
      <c r="IM170" s="11"/>
      <c r="IN170" s="11"/>
      <c r="IO170" s="11"/>
      <c r="IP170" s="11"/>
      <c r="IQ170" s="11"/>
      <c r="IR170" s="11"/>
      <c r="IS170" s="11"/>
      <c r="IT170" s="11"/>
      <c r="IU170" s="11"/>
      <c r="IV170" s="11"/>
      <c r="IW170" s="11"/>
      <c r="IX170" s="11"/>
      <c r="IY170" s="11"/>
      <c r="IZ170" s="11"/>
      <c r="JA170" s="11"/>
      <c r="JB170" s="11"/>
      <c r="JC170" s="11"/>
      <c r="JD170" s="11"/>
      <c r="JE170" s="11"/>
      <c r="JF170" s="11"/>
      <c r="JG170" s="11"/>
      <c r="JH170" s="11"/>
      <c r="JI170" s="11"/>
      <c r="JJ170" s="11"/>
      <c r="JK170" s="11"/>
      <c r="JL170" s="11"/>
      <c r="JM170" s="11"/>
      <c r="JN170" s="11"/>
      <c r="JO170" s="11"/>
      <c r="JP170" s="11"/>
      <c r="JQ170" s="11"/>
      <c r="JR170" s="11"/>
    </row>
    <row r="171" spans="1:278" x14ac:dyDescent="0.2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4"/>
      <c r="HE171" s="11"/>
      <c r="HF171" s="11"/>
      <c r="HG171" s="11"/>
      <c r="HH171" s="11"/>
      <c r="HI171" s="11"/>
      <c r="HJ171" s="11"/>
      <c r="HK171" s="11"/>
      <c r="HL171" s="11"/>
      <c r="HM171" s="11"/>
      <c r="HN171" s="11"/>
      <c r="HO171" s="11"/>
      <c r="HP171" s="11"/>
      <c r="HQ171" s="11"/>
      <c r="HR171" s="11"/>
      <c r="HS171" s="11"/>
      <c r="HT171" s="11"/>
      <c r="HU171" s="11"/>
      <c r="HV171" s="11"/>
      <c r="HW171" s="11"/>
      <c r="HX171" s="11"/>
      <c r="HY171" s="11"/>
      <c r="HZ171" s="11"/>
      <c r="IA171" s="11"/>
      <c r="IB171" s="11"/>
      <c r="IC171" s="11"/>
      <c r="ID171" s="11"/>
      <c r="IE171" s="11"/>
      <c r="IF171" s="11"/>
      <c r="IG171" s="11"/>
      <c r="IH171" s="11"/>
      <c r="II171" s="11"/>
      <c r="IJ171" s="11"/>
      <c r="IK171" s="11"/>
      <c r="IL171" s="11"/>
      <c r="IM171" s="11"/>
      <c r="IN171" s="11"/>
      <c r="IO171" s="11"/>
      <c r="IP171" s="11"/>
      <c r="IQ171" s="11"/>
      <c r="IR171" s="11"/>
      <c r="IS171" s="11"/>
      <c r="IT171" s="11"/>
      <c r="IU171" s="11"/>
      <c r="IV171" s="11"/>
      <c r="IW171" s="11"/>
      <c r="IX171" s="11"/>
      <c r="IY171" s="11"/>
      <c r="IZ171" s="11"/>
      <c r="JA171" s="11"/>
      <c r="JB171" s="11"/>
      <c r="JC171" s="11"/>
      <c r="JD171" s="11"/>
      <c r="JE171" s="11"/>
      <c r="JF171" s="11"/>
      <c r="JG171" s="11"/>
      <c r="JH171" s="11"/>
      <c r="JI171" s="11"/>
      <c r="JJ171" s="11"/>
      <c r="JK171" s="11"/>
      <c r="JL171" s="11"/>
      <c r="JM171" s="11"/>
      <c r="JN171" s="11"/>
      <c r="JO171" s="11"/>
      <c r="JP171" s="11"/>
      <c r="JQ171" s="11"/>
      <c r="JR171" s="11"/>
    </row>
    <row r="172" spans="1:278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4"/>
      <c r="HE172" s="11"/>
      <c r="HF172" s="11"/>
      <c r="HG172" s="11"/>
      <c r="HH172" s="11"/>
      <c r="HI172" s="11"/>
      <c r="HJ172" s="11"/>
      <c r="HK172" s="11"/>
      <c r="HL172" s="11"/>
      <c r="HM172" s="11"/>
      <c r="HN172" s="11"/>
      <c r="HO172" s="11"/>
      <c r="HP172" s="11"/>
      <c r="HQ172" s="11"/>
      <c r="HR172" s="11"/>
      <c r="HS172" s="11"/>
      <c r="HT172" s="11"/>
      <c r="HU172" s="11"/>
      <c r="HV172" s="11"/>
      <c r="HW172" s="11"/>
      <c r="HX172" s="11"/>
      <c r="HY172" s="11"/>
      <c r="HZ172" s="11"/>
      <c r="IA172" s="11"/>
      <c r="IB172" s="11"/>
      <c r="IC172" s="11"/>
      <c r="ID172" s="11"/>
      <c r="IE172" s="11"/>
      <c r="IF172" s="11"/>
      <c r="IG172" s="11"/>
      <c r="IH172" s="11"/>
      <c r="II172" s="11"/>
      <c r="IJ172" s="11"/>
      <c r="IK172" s="11"/>
      <c r="IL172" s="11"/>
      <c r="IM172" s="11"/>
      <c r="IN172" s="11"/>
      <c r="IO172" s="11"/>
      <c r="IP172" s="11"/>
      <c r="IQ172" s="11"/>
      <c r="IR172" s="11"/>
      <c r="IS172" s="11"/>
      <c r="IT172" s="11"/>
      <c r="IU172" s="11"/>
      <c r="IV172" s="11"/>
      <c r="IW172" s="11"/>
      <c r="IX172" s="11"/>
      <c r="IY172" s="11"/>
      <c r="IZ172" s="11"/>
      <c r="JA172" s="11"/>
      <c r="JB172" s="11"/>
      <c r="JC172" s="11"/>
      <c r="JD172" s="11"/>
      <c r="JE172" s="11"/>
      <c r="JF172" s="11"/>
      <c r="JG172" s="11"/>
      <c r="JH172" s="11"/>
      <c r="JI172" s="11"/>
      <c r="JJ172" s="11"/>
      <c r="JK172" s="11"/>
      <c r="JL172" s="11"/>
      <c r="JM172" s="11"/>
      <c r="JN172" s="11"/>
      <c r="JO172" s="11"/>
      <c r="JP172" s="11"/>
      <c r="JQ172" s="11"/>
      <c r="JR172" s="11"/>
    </row>
    <row r="173" spans="1:278" x14ac:dyDescent="0.2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4"/>
      <c r="HE173" s="11"/>
      <c r="HF173" s="11"/>
      <c r="HG173" s="11"/>
      <c r="HH173" s="11"/>
      <c r="HI173" s="11"/>
      <c r="HJ173" s="11"/>
      <c r="HK173" s="11"/>
      <c r="HL173" s="11"/>
      <c r="HM173" s="11"/>
      <c r="HN173" s="11"/>
      <c r="HO173" s="11"/>
      <c r="HP173" s="11"/>
      <c r="HQ173" s="11"/>
      <c r="HR173" s="11"/>
      <c r="HS173" s="11"/>
      <c r="HT173" s="11"/>
      <c r="HU173" s="11"/>
      <c r="HV173" s="11"/>
      <c r="HW173" s="11"/>
      <c r="HX173" s="11"/>
      <c r="HY173" s="11"/>
      <c r="HZ173" s="11"/>
      <c r="IA173" s="11"/>
      <c r="IB173" s="11"/>
      <c r="IC173" s="11"/>
      <c r="ID173" s="11"/>
      <c r="IE173" s="11"/>
      <c r="IF173" s="11"/>
      <c r="IG173" s="11"/>
      <c r="IH173" s="11"/>
      <c r="II173" s="11"/>
      <c r="IJ173" s="11"/>
      <c r="IK173" s="11"/>
      <c r="IL173" s="11"/>
      <c r="IM173" s="11"/>
      <c r="IN173" s="11"/>
      <c r="IO173" s="11"/>
      <c r="IP173" s="11"/>
      <c r="IQ173" s="11"/>
      <c r="IR173" s="11"/>
      <c r="IS173" s="11"/>
      <c r="IT173" s="11"/>
      <c r="IU173" s="11"/>
      <c r="IV173" s="11"/>
      <c r="IW173" s="11"/>
      <c r="IX173" s="11"/>
      <c r="IY173" s="11"/>
      <c r="IZ173" s="11"/>
      <c r="JA173" s="11"/>
      <c r="JB173" s="11"/>
      <c r="JC173" s="11"/>
      <c r="JD173" s="11"/>
      <c r="JE173" s="11"/>
      <c r="JF173" s="11"/>
      <c r="JG173" s="11"/>
      <c r="JH173" s="11"/>
      <c r="JI173" s="11"/>
      <c r="JJ173" s="11"/>
      <c r="JK173" s="11"/>
      <c r="JL173" s="11"/>
      <c r="JM173" s="11"/>
      <c r="JN173" s="11"/>
      <c r="JO173" s="11"/>
      <c r="JP173" s="11"/>
      <c r="JQ173" s="11"/>
      <c r="JR173" s="11"/>
    </row>
    <row r="174" spans="1:278" x14ac:dyDescent="0.2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4"/>
      <c r="HE174" s="11"/>
      <c r="HF174" s="11"/>
      <c r="HG174" s="11"/>
      <c r="HH174" s="11"/>
      <c r="HI174" s="11"/>
      <c r="HJ174" s="11"/>
      <c r="HK174" s="11"/>
      <c r="HL174" s="11"/>
      <c r="HM174" s="11"/>
      <c r="HN174" s="11"/>
      <c r="HO174" s="11"/>
      <c r="HP174" s="11"/>
      <c r="HQ174" s="11"/>
      <c r="HR174" s="11"/>
      <c r="HS174" s="11"/>
      <c r="HT174" s="11"/>
      <c r="HU174" s="11"/>
      <c r="HV174" s="11"/>
      <c r="HW174" s="11"/>
      <c r="HX174" s="11"/>
      <c r="HY174" s="11"/>
      <c r="HZ174" s="11"/>
      <c r="IA174" s="11"/>
      <c r="IB174" s="11"/>
      <c r="IC174" s="11"/>
      <c r="ID174" s="11"/>
      <c r="IE174" s="11"/>
      <c r="IF174" s="11"/>
      <c r="IG174" s="11"/>
      <c r="IH174" s="11"/>
      <c r="II174" s="11"/>
      <c r="IJ174" s="11"/>
      <c r="IK174" s="11"/>
      <c r="IL174" s="11"/>
      <c r="IM174" s="11"/>
      <c r="IN174" s="11"/>
      <c r="IO174" s="11"/>
      <c r="IP174" s="11"/>
      <c r="IQ174" s="11"/>
      <c r="IR174" s="11"/>
      <c r="IS174" s="11"/>
      <c r="IT174" s="11"/>
      <c r="IU174" s="11"/>
      <c r="IV174" s="11"/>
      <c r="IW174" s="11"/>
      <c r="IX174" s="11"/>
      <c r="IY174" s="11"/>
      <c r="IZ174" s="11"/>
      <c r="JA174" s="11"/>
      <c r="JB174" s="11"/>
      <c r="JC174" s="11"/>
      <c r="JD174" s="11"/>
      <c r="JE174" s="11"/>
      <c r="JF174" s="11"/>
      <c r="JG174" s="11"/>
      <c r="JH174" s="11"/>
      <c r="JI174" s="11"/>
      <c r="JJ174" s="11"/>
      <c r="JK174" s="11"/>
      <c r="JL174" s="11"/>
      <c r="JM174" s="11"/>
      <c r="JN174" s="11"/>
      <c r="JO174" s="11"/>
      <c r="JP174" s="11"/>
      <c r="JQ174" s="11"/>
      <c r="JR174" s="11"/>
    </row>
    <row r="175" spans="1:278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4"/>
      <c r="HE175" s="11"/>
      <c r="HF175" s="11"/>
      <c r="HG175" s="11"/>
      <c r="HH175" s="11"/>
      <c r="HI175" s="11"/>
      <c r="HJ175" s="11"/>
      <c r="HK175" s="11"/>
      <c r="HL175" s="11"/>
      <c r="HM175" s="11"/>
      <c r="HN175" s="11"/>
      <c r="HO175" s="11"/>
      <c r="HP175" s="11"/>
      <c r="HQ175" s="11"/>
      <c r="HR175" s="11"/>
      <c r="HS175" s="11"/>
      <c r="HT175" s="11"/>
      <c r="HU175" s="11"/>
      <c r="HV175" s="11"/>
      <c r="HW175" s="11"/>
      <c r="HX175" s="11"/>
      <c r="HY175" s="11"/>
      <c r="HZ175" s="11"/>
      <c r="IA175" s="11"/>
      <c r="IB175" s="11"/>
      <c r="IC175" s="11"/>
      <c r="ID175" s="11"/>
      <c r="IE175" s="11"/>
      <c r="IF175" s="11"/>
      <c r="IG175" s="11"/>
      <c r="IH175" s="11"/>
      <c r="II175" s="11"/>
      <c r="IJ175" s="11"/>
      <c r="IK175" s="11"/>
      <c r="IL175" s="11"/>
      <c r="IM175" s="11"/>
      <c r="IN175" s="11"/>
      <c r="IO175" s="11"/>
      <c r="IP175" s="11"/>
      <c r="IQ175" s="11"/>
      <c r="IR175" s="11"/>
      <c r="IS175" s="11"/>
      <c r="IT175" s="11"/>
      <c r="IU175" s="11"/>
      <c r="IV175" s="11"/>
      <c r="IW175" s="11"/>
      <c r="IX175" s="11"/>
      <c r="IY175" s="11"/>
      <c r="IZ175" s="11"/>
      <c r="JA175" s="11"/>
      <c r="JB175" s="11"/>
      <c r="JC175" s="11"/>
      <c r="JD175" s="11"/>
      <c r="JE175" s="11"/>
      <c r="JF175" s="11"/>
      <c r="JG175" s="11"/>
      <c r="JH175" s="11"/>
      <c r="JI175" s="11"/>
      <c r="JJ175" s="11"/>
      <c r="JK175" s="11"/>
      <c r="JL175" s="11"/>
      <c r="JM175" s="11"/>
      <c r="JN175" s="11"/>
      <c r="JO175" s="11"/>
      <c r="JP175" s="11"/>
      <c r="JQ175" s="11"/>
      <c r="JR175" s="11"/>
    </row>
    <row r="176" spans="1:278" x14ac:dyDescent="0.2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4"/>
      <c r="HE176" s="11"/>
      <c r="HF176" s="11"/>
      <c r="HG176" s="11"/>
      <c r="HH176" s="11"/>
      <c r="HI176" s="11"/>
      <c r="HJ176" s="11"/>
      <c r="HK176" s="11"/>
      <c r="HL176" s="11"/>
      <c r="HM176" s="11"/>
      <c r="HN176" s="11"/>
      <c r="HO176" s="11"/>
      <c r="HP176" s="11"/>
      <c r="HQ176" s="11"/>
      <c r="HR176" s="11"/>
      <c r="HS176" s="11"/>
      <c r="HT176" s="11"/>
      <c r="HU176" s="11"/>
      <c r="HV176" s="11"/>
      <c r="HW176" s="11"/>
      <c r="HX176" s="11"/>
      <c r="HY176" s="11"/>
      <c r="HZ176" s="11"/>
      <c r="IA176" s="11"/>
      <c r="IB176" s="11"/>
      <c r="IC176" s="11"/>
      <c r="ID176" s="11"/>
      <c r="IE176" s="11"/>
      <c r="IF176" s="11"/>
      <c r="IG176" s="11"/>
      <c r="IH176" s="11"/>
      <c r="II176" s="11"/>
      <c r="IJ176" s="11"/>
      <c r="IK176" s="11"/>
      <c r="IL176" s="11"/>
      <c r="IM176" s="11"/>
      <c r="IN176" s="11"/>
      <c r="IO176" s="11"/>
      <c r="IP176" s="11"/>
      <c r="IQ176" s="11"/>
      <c r="IR176" s="11"/>
      <c r="IS176" s="11"/>
      <c r="IT176" s="11"/>
      <c r="IU176" s="11"/>
      <c r="IV176" s="11"/>
      <c r="IW176" s="11"/>
      <c r="IX176" s="11"/>
      <c r="IY176" s="11"/>
      <c r="IZ176" s="11"/>
      <c r="JA176" s="11"/>
      <c r="JB176" s="11"/>
      <c r="JC176" s="11"/>
      <c r="JD176" s="11"/>
      <c r="JE176" s="11"/>
      <c r="JF176" s="11"/>
      <c r="JG176" s="11"/>
      <c r="JH176" s="11"/>
      <c r="JI176" s="11"/>
      <c r="JJ176" s="11"/>
      <c r="JK176" s="11"/>
      <c r="JL176" s="11"/>
      <c r="JM176" s="11"/>
      <c r="JN176" s="11"/>
      <c r="JO176" s="11"/>
      <c r="JP176" s="11"/>
      <c r="JQ176" s="11"/>
      <c r="JR176" s="11"/>
    </row>
    <row r="177" spans="1:278" x14ac:dyDescent="0.2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4"/>
      <c r="HE177" s="11"/>
      <c r="HF177" s="11"/>
      <c r="HG177" s="11"/>
      <c r="HH177" s="11"/>
      <c r="HI177" s="11"/>
      <c r="HJ177" s="11"/>
      <c r="HK177" s="11"/>
      <c r="HL177" s="11"/>
      <c r="HM177" s="11"/>
      <c r="HN177" s="11"/>
      <c r="HO177" s="11"/>
      <c r="HP177" s="11"/>
      <c r="HQ177" s="11"/>
      <c r="HR177" s="11"/>
      <c r="HS177" s="11"/>
      <c r="HT177" s="11"/>
      <c r="HU177" s="11"/>
      <c r="HV177" s="11"/>
      <c r="HW177" s="11"/>
      <c r="HX177" s="11"/>
      <c r="HY177" s="11"/>
      <c r="HZ177" s="11"/>
      <c r="IA177" s="11"/>
      <c r="IB177" s="11"/>
      <c r="IC177" s="11"/>
      <c r="ID177" s="11"/>
      <c r="IE177" s="11"/>
      <c r="IF177" s="11"/>
      <c r="IG177" s="11"/>
      <c r="IH177" s="11"/>
      <c r="II177" s="11"/>
      <c r="IJ177" s="11"/>
      <c r="IK177" s="11"/>
      <c r="IL177" s="11"/>
      <c r="IM177" s="11"/>
      <c r="IN177" s="11"/>
      <c r="IO177" s="11"/>
      <c r="IP177" s="11"/>
      <c r="IQ177" s="11"/>
      <c r="IR177" s="11"/>
      <c r="IS177" s="11"/>
      <c r="IT177" s="11"/>
      <c r="IU177" s="11"/>
      <c r="IV177" s="11"/>
      <c r="IW177" s="11"/>
      <c r="IX177" s="11"/>
      <c r="IY177" s="11"/>
      <c r="IZ177" s="11"/>
      <c r="JA177" s="11"/>
      <c r="JB177" s="11"/>
      <c r="JC177" s="11"/>
      <c r="JD177" s="11"/>
      <c r="JE177" s="11"/>
      <c r="JF177" s="11"/>
      <c r="JG177" s="11"/>
      <c r="JH177" s="11"/>
      <c r="JI177" s="11"/>
      <c r="JJ177" s="11"/>
      <c r="JK177" s="11"/>
      <c r="JL177" s="11"/>
      <c r="JM177" s="11"/>
      <c r="JN177" s="11"/>
      <c r="JO177" s="11"/>
      <c r="JP177" s="11"/>
      <c r="JQ177" s="11"/>
      <c r="JR177" s="11"/>
    </row>
    <row r="178" spans="1:278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4"/>
      <c r="HE178" s="11"/>
      <c r="HF178" s="11"/>
      <c r="HG178" s="11"/>
      <c r="HH178" s="11"/>
      <c r="HI178" s="11"/>
      <c r="HJ178" s="11"/>
      <c r="HK178" s="11"/>
      <c r="HL178" s="11"/>
      <c r="HM178" s="11"/>
      <c r="HN178" s="11"/>
      <c r="HO178" s="11"/>
      <c r="HP178" s="11"/>
      <c r="HQ178" s="11"/>
      <c r="HR178" s="11"/>
      <c r="HS178" s="11"/>
      <c r="HT178" s="11"/>
      <c r="HU178" s="11"/>
      <c r="HV178" s="11"/>
      <c r="HW178" s="11"/>
      <c r="HX178" s="11"/>
      <c r="HY178" s="11"/>
      <c r="HZ178" s="11"/>
      <c r="IA178" s="11"/>
      <c r="IB178" s="11"/>
      <c r="IC178" s="11"/>
      <c r="ID178" s="11"/>
      <c r="IE178" s="11"/>
      <c r="IF178" s="11"/>
      <c r="IG178" s="11"/>
      <c r="IH178" s="11"/>
      <c r="II178" s="11"/>
      <c r="IJ178" s="11"/>
      <c r="IK178" s="11"/>
      <c r="IL178" s="11"/>
      <c r="IM178" s="11"/>
      <c r="IN178" s="11"/>
      <c r="IO178" s="11"/>
      <c r="IP178" s="11"/>
      <c r="IQ178" s="11"/>
      <c r="IR178" s="11"/>
      <c r="IS178" s="11"/>
      <c r="IT178" s="11"/>
      <c r="IU178" s="11"/>
      <c r="IV178" s="11"/>
      <c r="IW178" s="11"/>
      <c r="IX178" s="11"/>
      <c r="IY178" s="11"/>
      <c r="IZ178" s="11"/>
      <c r="JA178" s="11"/>
      <c r="JB178" s="11"/>
      <c r="JC178" s="11"/>
      <c r="JD178" s="11"/>
      <c r="JE178" s="11"/>
      <c r="JF178" s="11"/>
      <c r="JG178" s="11"/>
      <c r="JH178" s="11"/>
      <c r="JI178" s="11"/>
      <c r="JJ178" s="11"/>
      <c r="JK178" s="11"/>
      <c r="JL178" s="11"/>
      <c r="JM178" s="11"/>
      <c r="JN178" s="11"/>
      <c r="JO178" s="11"/>
      <c r="JP178" s="11"/>
      <c r="JQ178" s="11"/>
      <c r="JR178" s="11"/>
    </row>
    <row r="179" spans="1:278" x14ac:dyDescent="0.2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4"/>
      <c r="HE179" s="11"/>
      <c r="HF179" s="11"/>
      <c r="HG179" s="11"/>
      <c r="HH179" s="11"/>
      <c r="HI179" s="11"/>
      <c r="HJ179" s="11"/>
      <c r="HK179" s="11"/>
      <c r="HL179" s="11"/>
      <c r="HM179" s="11"/>
      <c r="HN179" s="11"/>
      <c r="HO179" s="11"/>
      <c r="HP179" s="11"/>
      <c r="HQ179" s="11"/>
      <c r="HR179" s="11"/>
      <c r="HS179" s="11"/>
      <c r="HT179" s="11"/>
      <c r="HU179" s="11"/>
      <c r="HV179" s="11"/>
      <c r="HW179" s="11"/>
      <c r="HX179" s="11"/>
      <c r="HY179" s="11"/>
      <c r="HZ179" s="11"/>
      <c r="IA179" s="11"/>
      <c r="IB179" s="11"/>
      <c r="IC179" s="11"/>
      <c r="ID179" s="11"/>
      <c r="IE179" s="11"/>
      <c r="IF179" s="11"/>
      <c r="IG179" s="11"/>
      <c r="IH179" s="11"/>
      <c r="II179" s="11"/>
      <c r="IJ179" s="11"/>
      <c r="IK179" s="11"/>
      <c r="IL179" s="11"/>
      <c r="IM179" s="11"/>
      <c r="IN179" s="11"/>
      <c r="IO179" s="11"/>
      <c r="IP179" s="11"/>
      <c r="IQ179" s="11"/>
      <c r="IR179" s="11"/>
      <c r="IS179" s="11"/>
      <c r="IT179" s="11"/>
      <c r="IU179" s="11"/>
      <c r="IV179" s="11"/>
      <c r="IW179" s="11"/>
      <c r="IX179" s="11"/>
      <c r="IY179" s="11"/>
      <c r="IZ179" s="11"/>
      <c r="JA179" s="11"/>
      <c r="JB179" s="11"/>
      <c r="JC179" s="11"/>
      <c r="JD179" s="11"/>
      <c r="JE179" s="11"/>
      <c r="JF179" s="11"/>
      <c r="JG179" s="11"/>
      <c r="JH179" s="11"/>
      <c r="JI179" s="11"/>
      <c r="JJ179" s="11"/>
      <c r="JK179" s="11"/>
      <c r="JL179" s="11"/>
      <c r="JM179" s="11"/>
      <c r="JN179" s="11"/>
      <c r="JO179" s="11"/>
      <c r="JP179" s="11"/>
      <c r="JQ179" s="11"/>
      <c r="JR179" s="11"/>
    </row>
    <row r="180" spans="1:278" x14ac:dyDescent="0.2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4"/>
      <c r="HE180" s="11"/>
      <c r="HF180" s="11"/>
      <c r="HG180" s="11"/>
      <c r="HH180" s="11"/>
      <c r="HI180" s="11"/>
      <c r="HJ180" s="11"/>
      <c r="HK180" s="11"/>
      <c r="HL180" s="11"/>
      <c r="HM180" s="11"/>
      <c r="HN180" s="11"/>
      <c r="HO180" s="11"/>
      <c r="HP180" s="11"/>
      <c r="HQ180" s="11"/>
      <c r="HR180" s="11"/>
      <c r="HS180" s="11"/>
      <c r="HT180" s="11"/>
      <c r="HU180" s="11"/>
      <c r="HV180" s="11"/>
      <c r="HW180" s="11"/>
      <c r="HX180" s="11"/>
      <c r="HY180" s="11"/>
      <c r="HZ180" s="11"/>
      <c r="IA180" s="11"/>
      <c r="IB180" s="11"/>
      <c r="IC180" s="11"/>
      <c r="ID180" s="11"/>
      <c r="IE180" s="11"/>
      <c r="IF180" s="11"/>
      <c r="IG180" s="11"/>
      <c r="IH180" s="11"/>
      <c r="II180" s="11"/>
      <c r="IJ180" s="11"/>
      <c r="IK180" s="11"/>
      <c r="IL180" s="11"/>
      <c r="IM180" s="11"/>
      <c r="IN180" s="11"/>
      <c r="IO180" s="11"/>
      <c r="IP180" s="11"/>
      <c r="IQ180" s="11"/>
      <c r="IR180" s="11"/>
      <c r="IS180" s="11"/>
      <c r="IT180" s="11"/>
      <c r="IU180" s="11"/>
      <c r="IV180" s="11"/>
      <c r="IW180" s="11"/>
      <c r="IX180" s="11"/>
      <c r="IY180" s="11"/>
      <c r="IZ180" s="11"/>
      <c r="JA180" s="11"/>
      <c r="JB180" s="11"/>
      <c r="JC180" s="11"/>
      <c r="JD180" s="11"/>
      <c r="JE180" s="11"/>
      <c r="JF180" s="11"/>
      <c r="JG180" s="11"/>
      <c r="JH180" s="11"/>
      <c r="JI180" s="11"/>
      <c r="JJ180" s="11"/>
      <c r="JK180" s="11"/>
      <c r="JL180" s="11"/>
      <c r="JM180" s="11"/>
      <c r="JN180" s="11"/>
      <c r="JO180" s="11"/>
      <c r="JP180" s="11"/>
      <c r="JQ180" s="11"/>
      <c r="JR180" s="11"/>
    </row>
    <row r="181" spans="1:278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4"/>
      <c r="HE181" s="11"/>
      <c r="HF181" s="11"/>
      <c r="HG181" s="11"/>
      <c r="HH181" s="11"/>
      <c r="HI181" s="11"/>
      <c r="HJ181" s="11"/>
      <c r="HK181" s="11"/>
      <c r="HL181" s="11"/>
      <c r="HM181" s="11"/>
      <c r="HN181" s="11"/>
      <c r="HO181" s="11"/>
      <c r="HP181" s="11"/>
      <c r="HQ181" s="11"/>
      <c r="HR181" s="11"/>
      <c r="HS181" s="11"/>
      <c r="HT181" s="11"/>
      <c r="HU181" s="11"/>
      <c r="HV181" s="11"/>
      <c r="HW181" s="11"/>
      <c r="HX181" s="11"/>
      <c r="HY181" s="11"/>
      <c r="HZ181" s="11"/>
      <c r="IA181" s="11"/>
      <c r="IB181" s="11"/>
      <c r="IC181" s="11"/>
      <c r="ID181" s="11"/>
      <c r="IE181" s="11"/>
      <c r="IF181" s="11"/>
      <c r="IG181" s="11"/>
      <c r="IH181" s="11"/>
      <c r="II181" s="11"/>
      <c r="IJ181" s="11"/>
      <c r="IK181" s="11"/>
      <c r="IL181" s="11"/>
      <c r="IM181" s="11"/>
      <c r="IN181" s="11"/>
      <c r="IO181" s="11"/>
      <c r="IP181" s="11"/>
      <c r="IQ181" s="11"/>
      <c r="IR181" s="11"/>
      <c r="IS181" s="11"/>
      <c r="IT181" s="11"/>
      <c r="IU181" s="11"/>
      <c r="IV181" s="11"/>
      <c r="IW181" s="11"/>
      <c r="IX181" s="11"/>
      <c r="IY181" s="11"/>
      <c r="IZ181" s="11"/>
      <c r="JA181" s="11"/>
      <c r="JB181" s="11"/>
      <c r="JC181" s="11"/>
      <c r="JD181" s="11"/>
      <c r="JE181" s="11"/>
      <c r="JF181" s="11"/>
      <c r="JG181" s="11"/>
      <c r="JH181" s="11"/>
      <c r="JI181" s="11"/>
      <c r="JJ181" s="11"/>
      <c r="JK181" s="11"/>
      <c r="JL181" s="11"/>
      <c r="JM181" s="11"/>
      <c r="JN181" s="11"/>
      <c r="JO181" s="11"/>
      <c r="JP181" s="11"/>
      <c r="JQ181" s="11"/>
      <c r="JR181" s="11"/>
    </row>
    <row r="182" spans="1:278" x14ac:dyDescent="0.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4"/>
      <c r="HE182" s="11"/>
      <c r="HF182" s="11"/>
      <c r="HG182" s="11"/>
      <c r="HH182" s="11"/>
      <c r="HI182" s="11"/>
      <c r="HJ182" s="11"/>
      <c r="HK182" s="11"/>
      <c r="HL182" s="11"/>
      <c r="HM182" s="11"/>
      <c r="HN182" s="11"/>
      <c r="HO182" s="11"/>
      <c r="HP182" s="11"/>
      <c r="HQ182" s="11"/>
      <c r="HR182" s="11"/>
      <c r="HS182" s="11"/>
      <c r="HT182" s="11"/>
      <c r="HU182" s="11"/>
      <c r="HV182" s="11"/>
      <c r="HW182" s="11"/>
      <c r="HX182" s="11"/>
      <c r="HY182" s="11"/>
      <c r="HZ182" s="11"/>
      <c r="IA182" s="11"/>
      <c r="IB182" s="11"/>
      <c r="IC182" s="11"/>
      <c r="ID182" s="11"/>
      <c r="IE182" s="11"/>
      <c r="IF182" s="11"/>
      <c r="IG182" s="11"/>
      <c r="IH182" s="11"/>
      <c r="II182" s="11"/>
      <c r="IJ182" s="11"/>
      <c r="IK182" s="11"/>
      <c r="IL182" s="11"/>
      <c r="IM182" s="11"/>
      <c r="IN182" s="11"/>
      <c r="IO182" s="11"/>
      <c r="IP182" s="11"/>
      <c r="IQ182" s="11"/>
      <c r="IR182" s="11"/>
      <c r="IS182" s="11"/>
      <c r="IT182" s="11"/>
      <c r="IU182" s="11"/>
      <c r="IV182" s="11"/>
      <c r="IW182" s="11"/>
      <c r="IX182" s="11"/>
      <c r="IY182" s="11"/>
      <c r="IZ182" s="11"/>
      <c r="JA182" s="11"/>
      <c r="JB182" s="11"/>
      <c r="JC182" s="11"/>
      <c r="JD182" s="11"/>
      <c r="JE182" s="11"/>
      <c r="JF182" s="11"/>
      <c r="JG182" s="11"/>
      <c r="JH182" s="11"/>
      <c r="JI182" s="11"/>
      <c r="JJ182" s="11"/>
      <c r="JK182" s="11"/>
      <c r="JL182" s="11"/>
      <c r="JM182" s="11"/>
      <c r="JN182" s="11"/>
      <c r="JO182" s="11"/>
      <c r="JP182" s="11"/>
      <c r="JQ182" s="11"/>
      <c r="JR182" s="11"/>
    </row>
    <row r="183" spans="1:278" x14ac:dyDescent="0.2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spans="1:278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spans="1:278" x14ac:dyDescent="0.2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spans="1:278" x14ac:dyDescent="0.2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spans="1:278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spans="1:278" x14ac:dyDescent="0.2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spans="1:278" x14ac:dyDescent="0.2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spans="1:278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spans="1:278" x14ac:dyDescent="0.2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spans="1:278" x14ac:dyDescent="0.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spans="1:13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spans="1:13" x14ac:dyDescent="0.2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spans="1:13" x14ac:dyDescent="0.2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spans="1:13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spans="1:13" x14ac:dyDescent="0.2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spans="1:13" x14ac:dyDescent="0.2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spans="1:13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spans="1:13" x14ac:dyDescent="0.2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  <row r="201" spans="1:13" x14ac:dyDescent="0.2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</row>
    <row r="202" spans="1:13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</row>
    <row r="203" spans="1:13" x14ac:dyDescent="0.2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</row>
  </sheetData>
  <sheetProtection algorithmName="SHA-512" hashValue="1xX6kEL2FhoZ8+RjOz4ydbH8crkdt4uLF/ugvjhMNs2QF6VcxVEqb31ndSC5prFrjY/QPbpJtM3+IMzQkxCQTg==" saltValue="ES94Z7oLp/9G4bsUqYNOxA==" spinCount="100000" sheet="1" objects="1" scenarios="1"/>
  <mergeCells count="20">
    <mergeCell ref="O11:Q11"/>
    <mergeCell ref="C37:M37"/>
    <mergeCell ref="O22:S22"/>
    <mergeCell ref="O37:S37"/>
    <mergeCell ref="O45:S45"/>
    <mergeCell ref="S11:S18"/>
    <mergeCell ref="O42:Q42"/>
    <mergeCell ref="D56:E56"/>
    <mergeCell ref="G56:H56"/>
    <mergeCell ref="A11:M11"/>
    <mergeCell ref="A45:B45"/>
    <mergeCell ref="A37:B37"/>
    <mergeCell ref="A39:B39"/>
    <mergeCell ref="A41:B41"/>
    <mergeCell ref="A43:B43"/>
    <mergeCell ref="K15:M15"/>
    <mergeCell ref="E39:F41"/>
    <mergeCell ref="E42:F42"/>
    <mergeCell ref="H39:J41"/>
    <mergeCell ref="H42:J42"/>
  </mergeCells>
  <phoneticPr fontId="9" type="noConversion"/>
  <conditionalFormatting sqref="C43">
    <cfRule type="cellIs" dxfId="21" priority="3" stopIfTrue="1" operator="lessThan">
      <formula>18</formula>
    </cfRule>
    <cfRule type="cellIs" dxfId="20" priority="4" stopIfTrue="1" operator="greaterThan">
      <formula>74</formula>
    </cfRule>
  </conditionalFormatting>
  <conditionalFormatting sqref="C39">
    <cfRule type="cellIs" dxfId="19" priority="5" stopIfTrue="1" operator="equal">
      <formula>0</formula>
    </cfRule>
    <cfRule type="cellIs" dxfId="18" priority="6" stopIfTrue="1" operator="greaterThan">
      <formula>2</formula>
    </cfRule>
  </conditionalFormatting>
  <conditionalFormatting sqref="C45">
    <cfRule type="cellIs" dxfId="17" priority="7" stopIfTrue="1" operator="greaterThan">
      <formula>74</formula>
    </cfRule>
    <cfRule type="cellIs" dxfId="16" priority="8" stopIfTrue="1" operator="equal">
      <formula>0</formula>
    </cfRule>
  </conditionalFormatting>
  <conditionalFormatting sqref="O12:Q19">
    <cfRule type="containsText" dxfId="15" priority="1" operator="containsText" text="TRUE">
      <formula>NOT(ISERROR(SEARCH("TRUE",O12)))</formula>
    </cfRule>
    <cfRule type="containsText" dxfId="14" priority="2" operator="containsText" text="FALSE">
      <formula>NOT(ISERROR(SEARCH("FALSE",O12)))</formula>
    </cfRule>
  </conditionalFormatting>
  <pageMargins left="0.25" right="0.25" top="0.25" bottom="0.25" header="0.511811023622047" footer="0.511811023622047"/>
  <pageSetup paperSize="9" scale="64" orientation="landscape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1" r:id="rId3" name="Check Box 39">
              <controlPr defaultSize="0" autoFill="0" autoLine="0" autoPict="0" altText="24 años">
                <anchor moveWithCells="1">
                  <from>
                    <xdr:col>5</xdr:col>
                    <xdr:colOff>749300</xdr:colOff>
                    <xdr:row>40</xdr:row>
                    <xdr:rowOff>177800</xdr:rowOff>
                  </from>
                  <to>
                    <xdr:col>5</xdr:col>
                    <xdr:colOff>1079500</xdr:colOff>
                    <xdr:row>42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AN82"/>
  <sheetViews>
    <sheetView showGridLines="0" zoomScaleNormal="100" zoomScaleSheetLayoutView="50" workbookViewId="0">
      <selection activeCell="K5" sqref="K5"/>
    </sheetView>
  </sheetViews>
  <sheetFormatPr baseColWidth="10" defaultColWidth="8.83203125" defaultRowHeight="16" x14ac:dyDescent="0.15"/>
  <cols>
    <col min="1" max="1" width="43.6640625" style="26" bestFit="1" customWidth="1"/>
    <col min="2" max="9" width="20.83203125" style="26" customWidth="1"/>
    <col min="10" max="10" width="2.5" style="47" customWidth="1"/>
    <col min="11" max="11" width="8.83203125" style="26"/>
    <col min="12" max="25" width="8.83203125" style="26" customWidth="1"/>
    <col min="26" max="16384" width="8.83203125" style="26"/>
  </cols>
  <sheetData>
    <row r="1" spans="1:40" x14ac:dyDescent="0.15">
      <c r="A1" s="228" t="s">
        <v>0</v>
      </c>
      <c r="B1" s="228"/>
      <c r="C1" s="228"/>
      <c r="D1" s="228"/>
      <c r="E1" s="228"/>
      <c r="F1" s="228"/>
      <c r="G1" s="228"/>
      <c r="H1" s="228"/>
      <c r="I1" s="40"/>
      <c r="L1" s="241" t="s">
        <v>26</v>
      </c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AA1" s="241" t="s">
        <v>26</v>
      </c>
      <c r="AB1" s="241"/>
      <c r="AC1" s="241"/>
      <c r="AD1" s="241"/>
      <c r="AE1" s="241"/>
      <c r="AF1" s="241"/>
      <c r="AG1" s="241"/>
      <c r="AH1" s="241"/>
      <c r="AI1" s="241"/>
      <c r="AJ1" s="241"/>
      <c r="AK1" s="241"/>
      <c r="AL1" s="241"/>
      <c r="AM1" s="241"/>
      <c r="AN1" s="241"/>
    </row>
    <row r="2" spans="1:40" x14ac:dyDescent="0.15">
      <c r="A2" s="228"/>
      <c r="B2" s="228"/>
      <c r="C2" s="228"/>
      <c r="D2" s="228"/>
      <c r="E2" s="228"/>
      <c r="F2" s="228"/>
      <c r="G2" s="228"/>
      <c r="H2" s="228"/>
      <c r="I2" s="40"/>
      <c r="L2" s="133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5"/>
      <c r="AA2" s="133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5"/>
    </row>
    <row r="3" spans="1:40" x14ac:dyDescent="0.15">
      <c r="A3" s="228"/>
      <c r="B3" s="228"/>
      <c r="C3" s="228"/>
      <c r="D3" s="228"/>
      <c r="E3" s="228"/>
      <c r="F3" s="228"/>
      <c r="G3" s="228"/>
      <c r="H3" s="228"/>
      <c r="I3" s="40"/>
      <c r="L3" s="136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137"/>
      <c r="AA3" s="136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137"/>
    </row>
    <row r="4" spans="1:40" ht="17" thickBot="1" x14ac:dyDescent="0.2">
      <c r="A4" s="229"/>
      <c r="B4" s="229"/>
      <c r="C4" s="229"/>
      <c r="D4" s="229"/>
      <c r="E4" s="229"/>
      <c r="F4" s="229"/>
      <c r="G4" s="229"/>
      <c r="H4" s="229"/>
      <c r="I4" s="40"/>
      <c r="L4" s="136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137"/>
      <c r="AA4" s="136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137"/>
    </row>
    <row r="5" spans="1:40" ht="16" customHeight="1" x14ac:dyDescent="0.15">
      <c r="A5" s="236" t="s">
        <v>27</v>
      </c>
      <c r="B5" s="236"/>
      <c r="C5" s="236"/>
      <c r="D5" s="236"/>
      <c r="E5" s="236"/>
      <c r="F5" s="236"/>
      <c r="G5" s="236"/>
      <c r="H5" s="236"/>
      <c r="I5" s="236"/>
      <c r="L5" s="136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137"/>
      <c r="AA5" s="136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137"/>
    </row>
    <row r="6" spans="1:40" x14ac:dyDescent="0.15">
      <c r="A6" s="236"/>
      <c r="B6" s="236"/>
      <c r="C6" s="236"/>
      <c r="D6" s="236"/>
      <c r="E6" s="236"/>
      <c r="F6" s="236"/>
      <c r="G6" s="236"/>
      <c r="H6" s="236"/>
      <c r="I6" s="236"/>
      <c r="L6" s="136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137"/>
      <c r="AA6" s="136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137"/>
    </row>
    <row r="7" spans="1:40" x14ac:dyDescent="0.15">
      <c r="A7" s="236"/>
      <c r="B7" s="236"/>
      <c r="C7" s="236"/>
      <c r="D7" s="236"/>
      <c r="E7" s="236"/>
      <c r="F7" s="236"/>
      <c r="G7" s="236"/>
      <c r="H7" s="236"/>
      <c r="I7" s="236"/>
      <c r="L7" s="136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137"/>
      <c r="AA7" s="136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137"/>
    </row>
    <row r="8" spans="1:40" x14ac:dyDescent="0.15">
      <c r="A8" s="236"/>
      <c r="B8" s="236"/>
      <c r="C8" s="236"/>
      <c r="D8" s="236"/>
      <c r="E8" s="236"/>
      <c r="F8" s="236"/>
      <c r="G8" s="236"/>
      <c r="H8" s="236"/>
      <c r="I8" s="236"/>
      <c r="L8" s="136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137"/>
      <c r="AA8" s="136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137"/>
    </row>
    <row r="9" spans="1:40" x14ac:dyDescent="0.15">
      <c r="A9" s="236"/>
      <c r="B9" s="236"/>
      <c r="C9" s="236"/>
      <c r="D9" s="236"/>
      <c r="E9" s="236"/>
      <c r="F9" s="236"/>
      <c r="G9" s="236"/>
      <c r="H9" s="236"/>
      <c r="I9" s="236"/>
      <c r="L9" s="136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137"/>
      <c r="AA9" s="136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137"/>
    </row>
    <row r="10" spans="1:40" x14ac:dyDescent="0.15">
      <c r="A10" s="236"/>
      <c r="B10" s="236"/>
      <c r="C10" s="236"/>
      <c r="D10" s="236"/>
      <c r="E10" s="236"/>
      <c r="F10" s="236"/>
      <c r="G10" s="236"/>
      <c r="H10" s="236"/>
      <c r="I10" s="236"/>
      <c r="L10" s="136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137"/>
      <c r="AA10" s="136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137"/>
    </row>
    <row r="11" spans="1:40" x14ac:dyDescent="0.15">
      <c r="A11" s="236"/>
      <c r="B11" s="236"/>
      <c r="C11" s="236"/>
      <c r="D11" s="236"/>
      <c r="E11" s="236"/>
      <c r="F11" s="236"/>
      <c r="G11" s="236"/>
      <c r="H11" s="236"/>
      <c r="I11" s="236"/>
      <c r="L11" s="136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137"/>
      <c r="AA11" s="136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137"/>
    </row>
    <row r="12" spans="1:40" ht="6" customHeight="1" x14ac:dyDescent="0.15">
      <c r="A12" s="40"/>
      <c r="B12" s="40"/>
      <c r="C12" s="40"/>
      <c r="D12" s="40"/>
      <c r="E12" s="40"/>
      <c r="F12" s="40"/>
      <c r="G12" s="40"/>
      <c r="H12" s="40"/>
      <c r="I12" s="40"/>
      <c r="L12" s="136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137"/>
      <c r="AA12" s="136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137"/>
    </row>
    <row r="13" spans="1:40" x14ac:dyDescent="0.15">
      <c r="A13" s="19" t="s">
        <v>28</v>
      </c>
      <c r="B13" s="230" t="str">
        <f>+'INGRESO DE DATOS'!$C$37</f>
        <v>John Doe</v>
      </c>
      <c r="C13" s="231"/>
      <c r="D13" s="231"/>
      <c r="E13" s="231"/>
      <c r="F13" s="231"/>
      <c r="G13" s="231"/>
      <c r="H13" s="232"/>
      <c r="I13" s="192"/>
      <c r="L13" s="136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137"/>
      <c r="AA13" s="136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137"/>
    </row>
    <row r="14" spans="1:40" x14ac:dyDescent="0.15">
      <c r="A14" s="19"/>
      <c r="B14" s="40"/>
      <c r="C14" s="40"/>
      <c r="D14" s="40"/>
      <c r="E14" s="40"/>
      <c r="F14" s="40"/>
      <c r="G14" s="40"/>
      <c r="H14" s="40"/>
      <c r="I14" s="40"/>
      <c r="L14" s="136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137"/>
      <c r="AA14" s="136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137"/>
    </row>
    <row r="15" spans="1:40" x14ac:dyDescent="0.15">
      <c r="A15" s="19" t="s">
        <v>29</v>
      </c>
      <c r="B15" s="20">
        <f>+'INGRESO DE DATOS'!$C$39</f>
        <v>2</v>
      </c>
      <c r="C15" s="40"/>
      <c r="D15" s="40"/>
      <c r="E15" s="40"/>
      <c r="F15" s="40"/>
      <c r="G15" s="40"/>
      <c r="H15" s="40"/>
      <c r="I15" s="40"/>
      <c r="L15" s="136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137"/>
      <c r="AA15" s="136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137"/>
    </row>
    <row r="16" spans="1:40" x14ac:dyDescent="0.15">
      <c r="A16" s="19"/>
      <c r="B16" s="40"/>
      <c r="C16" s="40"/>
      <c r="D16" s="40"/>
      <c r="E16" s="40"/>
      <c r="F16" s="40"/>
      <c r="G16" s="40"/>
      <c r="H16" s="40"/>
      <c r="I16" s="40"/>
      <c r="L16" s="136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137"/>
      <c r="AA16" s="136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137"/>
    </row>
    <row r="17" spans="1:40" x14ac:dyDescent="0.15">
      <c r="A17" s="19" t="s">
        <v>30</v>
      </c>
      <c r="B17" s="20">
        <f>+'INGRESO DE DATOS'!$C$41</f>
        <v>1</v>
      </c>
      <c r="C17" s="234" t="str">
        <f>IF('INGRESO DE DATOS'!$P$2=TRUE, "Cotización para dependiente de 24 años","")</f>
        <v/>
      </c>
      <c r="D17" s="235"/>
      <c r="E17" s="40"/>
      <c r="F17" s="40"/>
      <c r="G17" s="40"/>
      <c r="H17" s="40"/>
      <c r="I17" s="40"/>
      <c r="L17" s="136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137"/>
      <c r="AA17" s="136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137"/>
    </row>
    <row r="18" spans="1:40" x14ac:dyDescent="0.15">
      <c r="A18" s="19"/>
      <c r="B18" s="40"/>
      <c r="C18" s="40"/>
      <c r="D18" s="40"/>
      <c r="E18" s="40"/>
      <c r="F18" s="40"/>
      <c r="G18" s="40"/>
      <c r="H18" s="40"/>
      <c r="I18" s="40"/>
      <c r="L18" s="136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137"/>
      <c r="AA18" s="136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137"/>
    </row>
    <row r="19" spans="1:40" x14ac:dyDescent="0.15">
      <c r="A19" s="19" t="s">
        <v>31</v>
      </c>
      <c r="B19" s="20">
        <f>+'INGRESO DE DATOS'!$C$43</f>
        <v>30</v>
      </c>
      <c r="C19" s="21"/>
      <c r="D19" s="32"/>
      <c r="E19" s="32"/>
      <c r="F19" s="233" t="s">
        <v>32</v>
      </c>
      <c r="G19" s="233"/>
      <c r="H19" s="20">
        <f>+'INGRESO DE DATOS'!$C$45</f>
        <v>28</v>
      </c>
      <c r="I19" s="40"/>
      <c r="L19" s="136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137"/>
      <c r="AA19" s="136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137"/>
    </row>
    <row r="20" spans="1:40" ht="17" thickBot="1" x14ac:dyDescent="0.2">
      <c r="A20" s="24"/>
      <c r="B20" s="45"/>
      <c r="C20" s="45"/>
      <c r="D20" s="45"/>
      <c r="E20" s="45"/>
      <c r="F20" s="45"/>
      <c r="G20" s="45"/>
      <c r="H20" s="45"/>
      <c r="I20" s="21"/>
      <c r="L20" s="136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137"/>
      <c r="AA20" s="136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137"/>
    </row>
    <row r="21" spans="1:40" ht="17" thickBot="1" x14ac:dyDescent="0.2">
      <c r="A21" s="28" t="s">
        <v>33</v>
      </c>
      <c r="B21" s="243">
        <f ca="1">NOW()</f>
        <v>46210.691344212966</v>
      </c>
      <c r="C21" s="244"/>
      <c r="D21" s="46"/>
      <c r="E21" s="46"/>
      <c r="F21" s="46"/>
      <c r="G21" s="46"/>
      <c r="H21" s="44"/>
      <c r="I21" s="44"/>
      <c r="L21" s="136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137"/>
      <c r="AA21" s="136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137"/>
    </row>
    <row r="22" spans="1:40" x14ac:dyDescent="0.15">
      <c r="H22" s="33"/>
      <c r="I22" s="33"/>
      <c r="L22" s="136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137"/>
      <c r="AA22" s="136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137"/>
    </row>
    <row r="23" spans="1:40" ht="17" hidden="1" thickBot="1" x14ac:dyDescent="0.2">
      <c r="A23" s="217" t="str">
        <f>IF('INGRESO DE DATOS'!P3=TRUE,"Variante con coaseguro fuera del país de residencia: SI","Variante con coaseguro fuera del país de residencia: NO")</f>
        <v>Variante con coaseguro fuera del país de residencia: NO</v>
      </c>
      <c r="B23" s="218"/>
      <c r="C23" s="219"/>
      <c r="H23" s="25"/>
      <c r="I23" s="25"/>
      <c r="L23" s="136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137"/>
      <c r="AA23" s="136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137"/>
    </row>
    <row r="24" spans="1:40" s="34" customFormat="1" x14ac:dyDescent="0.15">
      <c r="A24" s="23"/>
      <c r="B24" s="33"/>
      <c r="C24" s="33" t="s">
        <v>0</v>
      </c>
      <c r="E24" s="33"/>
      <c r="F24" s="33"/>
      <c r="G24" s="33"/>
      <c r="H24" s="33" t="s">
        <v>0</v>
      </c>
      <c r="I24" s="33"/>
      <c r="J24" s="50"/>
      <c r="L24" s="138"/>
      <c r="M24" s="139"/>
      <c r="N24" s="139"/>
      <c r="O24" s="242"/>
      <c r="P24" s="242"/>
      <c r="Q24" s="139"/>
      <c r="R24" s="40"/>
      <c r="S24" s="140"/>
      <c r="T24" s="139"/>
      <c r="U24" s="139"/>
      <c r="V24" s="139"/>
      <c r="W24" s="139"/>
      <c r="X24" s="139"/>
      <c r="Y24" s="141"/>
      <c r="AA24" s="138"/>
      <c r="AB24" s="139"/>
      <c r="AC24" s="139"/>
      <c r="AD24" s="242"/>
      <c r="AE24" s="242"/>
      <c r="AF24" s="139"/>
      <c r="AG24" s="40"/>
      <c r="AH24" s="140"/>
      <c r="AI24" s="139"/>
      <c r="AJ24" s="139"/>
      <c r="AK24" s="139"/>
      <c r="AL24" s="139"/>
      <c r="AM24" s="139"/>
      <c r="AN24" s="141"/>
    </row>
    <row r="25" spans="1:40" s="34" customFormat="1" ht="18" x14ac:dyDescent="0.15">
      <c r="A25" s="55" t="s">
        <v>34</v>
      </c>
      <c r="B25" s="55"/>
      <c r="C25" s="55" t="s">
        <v>35</v>
      </c>
      <c r="D25" s="55" t="s">
        <v>36</v>
      </c>
      <c r="E25" s="55" t="s">
        <v>37</v>
      </c>
      <c r="F25" s="55" t="s">
        <v>38</v>
      </c>
      <c r="G25" s="55" t="s">
        <v>39</v>
      </c>
      <c r="H25" s="55" t="s">
        <v>40</v>
      </c>
      <c r="I25" s="55" t="s">
        <v>41</v>
      </c>
      <c r="J25" s="50"/>
      <c r="L25" s="138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41"/>
      <c r="AA25" s="138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41"/>
    </row>
    <row r="26" spans="1:40" s="34" customFormat="1" ht="18" x14ac:dyDescent="0.15">
      <c r="A26" s="245" t="s">
        <v>42</v>
      </c>
      <c r="B26" s="246"/>
      <c r="C26" s="75">
        <v>500</v>
      </c>
      <c r="D26" s="75">
        <v>1000</v>
      </c>
      <c r="E26" s="75">
        <v>1000</v>
      </c>
      <c r="F26" s="75">
        <v>1000</v>
      </c>
      <c r="G26" s="75">
        <v>10000</v>
      </c>
      <c r="H26" s="75">
        <v>20000</v>
      </c>
      <c r="I26" s="75">
        <v>30000</v>
      </c>
      <c r="J26" s="49"/>
      <c r="K26" s="22"/>
      <c r="L26" s="138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41"/>
      <c r="AA26" s="138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41"/>
    </row>
    <row r="27" spans="1:40" s="34" customFormat="1" ht="18" x14ac:dyDescent="0.15">
      <c r="A27" s="245" t="s">
        <v>43</v>
      </c>
      <c r="B27" s="246"/>
      <c r="C27" s="75">
        <v>2000</v>
      </c>
      <c r="D27" s="75">
        <v>5000</v>
      </c>
      <c r="E27" s="75">
        <v>10000</v>
      </c>
      <c r="F27" s="75">
        <v>20000</v>
      </c>
      <c r="G27" s="75">
        <v>10000</v>
      </c>
      <c r="H27" s="75">
        <v>20000</v>
      </c>
      <c r="I27" s="75">
        <v>30000</v>
      </c>
      <c r="J27" s="51"/>
      <c r="K27" s="41"/>
      <c r="L27" s="138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41"/>
      <c r="AA27" s="138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41"/>
    </row>
    <row r="28" spans="1:40" s="34" customFormat="1" ht="18" x14ac:dyDescent="0.15">
      <c r="A28" s="56"/>
      <c r="B28" s="57"/>
      <c r="C28" s="56"/>
      <c r="D28" s="56"/>
      <c r="E28" s="56"/>
      <c r="F28" s="56"/>
      <c r="G28" s="56"/>
      <c r="H28" s="58"/>
      <c r="I28" s="58"/>
      <c r="J28" s="51"/>
      <c r="K28" s="41"/>
      <c r="L28" s="142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41"/>
      <c r="AA28" s="142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41"/>
    </row>
    <row r="29" spans="1:40" s="34" customFormat="1" ht="18" x14ac:dyDescent="0.15">
      <c r="A29" s="220" t="s">
        <v>44</v>
      </c>
      <c r="B29" s="220"/>
      <c r="C29" s="220"/>
      <c r="D29" s="220"/>
      <c r="E29" s="220"/>
      <c r="F29" s="220"/>
      <c r="G29" s="220"/>
      <c r="H29" s="220"/>
      <c r="I29" s="184"/>
      <c r="J29" s="48"/>
      <c r="K29" s="33"/>
      <c r="L29" s="136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41"/>
      <c r="AA29" s="136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41"/>
    </row>
    <row r="30" spans="1:40" s="36" customFormat="1" ht="18" x14ac:dyDescent="0.15">
      <c r="A30" s="221" t="s">
        <v>45</v>
      </c>
      <c r="B30" s="222"/>
      <c r="C30" s="31">
        <f>VLOOKUP($B$19,Tablas!$A$10:$H$76,3,TRUE)</f>
        <v>2344.395</v>
      </c>
      <c r="D30" s="31">
        <f>VLOOKUP($B$19,Tablas!$A$10:$H$76,4,TRUE)</f>
        <v>2092.5450000000001</v>
      </c>
      <c r="E30" s="31">
        <f>VLOOKUP($B$19,Tablas!$A$10:$H$76,5,TRUE)</f>
        <v>1903.11</v>
      </c>
      <c r="F30" s="31">
        <f>VLOOKUP($B$19,Tablas!$A$10:$H$76,6,TRUE)</f>
        <v>1702.7249999999999</v>
      </c>
      <c r="G30" s="31">
        <f>VLOOKUP($B$19,Tablas!$A$10:$H$76,7,TRUE)</f>
        <v>1571.325</v>
      </c>
      <c r="H30" s="31">
        <f>VLOOKUP($B$19,Tablas!$A$10:$I$76,8,TRUE)</f>
        <v>1240.635</v>
      </c>
      <c r="I30" s="31">
        <f>VLOOKUP($B$19,Tablas!$A$10:$I$76,9,TRUE)</f>
        <v>1017.3207000000001</v>
      </c>
      <c r="J30" s="52"/>
      <c r="K30" s="25"/>
      <c r="L30" s="136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4"/>
      <c r="AA30" s="136"/>
      <c r="AB30" s="143"/>
      <c r="AC30" s="143"/>
      <c r="AD30" s="143"/>
      <c r="AE30" s="143"/>
      <c r="AF30" s="143"/>
      <c r="AG30" s="143"/>
      <c r="AH30" s="143"/>
      <c r="AI30" s="143"/>
      <c r="AJ30" s="143"/>
      <c r="AK30" s="143"/>
      <c r="AL30" s="143"/>
      <c r="AM30" s="143"/>
      <c r="AN30" s="144"/>
    </row>
    <row r="31" spans="1:40" ht="18" x14ac:dyDescent="0.15">
      <c r="A31" s="221" t="s">
        <v>46</v>
      </c>
      <c r="B31" s="222"/>
      <c r="C31" s="31">
        <f>IF($B$15=1,0,(VLOOKUP($H$19,Tablas!$A$10:$H$76,3,TRUE)))</f>
        <v>2217.375</v>
      </c>
      <c r="D31" s="31">
        <f>IF($B$15=1,0,(VLOOKUP($H$19,Tablas!$A$10:$H$76,4,TRUE)))</f>
        <v>1978.665</v>
      </c>
      <c r="E31" s="31">
        <f>IF($B$15=1,0,(VLOOKUP($H$19,Tablas!$A$10:$H$76,5,TRUE)))</f>
        <v>1799.085</v>
      </c>
      <c r="F31" s="31">
        <f>IF($B$15=1,0,(VLOOKUP($H$19,Tablas!$A$10:$H$76,6,TRUE)))</f>
        <v>1609.6499999999999</v>
      </c>
      <c r="G31" s="31">
        <f>IF($B$15=1,0,(VLOOKUP($H$19,Tablas!$A$10:$H$76,7,TRUE)))</f>
        <v>1484.82</v>
      </c>
      <c r="H31" s="31">
        <f>IF($B$15=1,0,(VLOOKUP($H$19,Tablas!$A$10:$I$76,8,TRUE)))</f>
        <v>1171.6499999999999</v>
      </c>
      <c r="I31" s="31">
        <f>IF($B$15=1,0,(VLOOKUP($H$19,Tablas!$A$10:$I$76,9,TRUE)))</f>
        <v>960.75299999999993</v>
      </c>
      <c r="J31" s="53"/>
      <c r="K31" s="42"/>
      <c r="L31" s="136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137"/>
      <c r="AA31" s="136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137"/>
    </row>
    <row r="32" spans="1:40" ht="18" x14ac:dyDescent="0.15">
      <c r="A32" s="221" t="s">
        <v>47</v>
      </c>
      <c r="B32" s="222"/>
      <c r="C32" s="31">
        <f>IF($B$17=0,0,(VLOOKUP($B$17,Tablas!$A$77:$H$79,3,TRUE)))</f>
        <v>845.34</v>
      </c>
      <c r="D32" s="31">
        <f>IF($B$17=0,0,(VLOOKUP($B$17,Tablas!$A$77:$H$79,4,TRUE)))</f>
        <v>755.55</v>
      </c>
      <c r="E32" s="31">
        <f>IF($B$17=0,0,(VLOOKUP($B$17,Tablas!$A$77:$H$79,5,TRUE)))</f>
        <v>686.56499999999994</v>
      </c>
      <c r="F32" s="31">
        <f>IF($B$17=0,0,(VLOOKUP($B$17,Tablas!$A$77:$H$79,6,TRUE)))</f>
        <v>614.29499999999996</v>
      </c>
      <c r="G32" s="31">
        <f>IF($B$17=0,0,(VLOOKUP($B$17,Tablas!$A$77:$H$79,7,TRUE)))</f>
        <v>566.11500000000001</v>
      </c>
      <c r="H32" s="31">
        <f>IF($B$17=0,0,(VLOOKUP($B$17,Tablas!$A$77:$I$79,8,TRUE)))</f>
        <v>446.76</v>
      </c>
      <c r="I32" s="31">
        <f>IF($B$17=0,0,(VLOOKUP($B$17,Tablas!$A$77:$I$79,9,TRUE)))</f>
        <v>366.34320000000002</v>
      </c>
      <c r="J32" s="53"/>
      <c r="K32" s="42"/>
      <c r="L32" s="136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137"/>
      <c r="AA32" s="136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137"/>
    </row>
    <row r="33" spans="1:40" ht="18" x14ac:dyDescent="0.15">
      <c r="A33" s="59" t="s">
        <v>48</v>
      </c>
      <c r="B33" s="59"/>
      <c r="C33" s="59">
        <f>SUM(C30:C32)</f>
        <v>5407.1100000000006</v>
      </c>
      <c r="D33" s="59">
        <f t="shared" ref="D33:E33" si="0">SUM(D30:D32)</f>
        <v>4826.76</v>
      </c>
      <c r="E33" s="59">
        <f t="shared" si="0"/>
        <v>4388.7599999999993</v>
      </c>
      <c r="F33" s="59">
        <f>SUM(F30:F32)</f>
        <v>3926.67</v>
      </c>
      <c r="G33" s="59">
        <f t="shared" ref="G33:H33" si="1">SUM(G30:G32)</f>
        <v>3622.26</v>
      </c>
      <c r="H33" s="59">
        <f t="shared" si="1"/>
        <v>2859.0450000000001</v>
      </c>
      <c r="I33" s="59">
        <f t="shared" ref="I33" si="2">SUM(I30:I32)</f>
        <v>2344.4169000000002</v>
      </c>
      <c r="J33" s="53"/>
      <c r="K33" s="42"/>
      <c r="L33" s="145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137"/>
      <c r="AA33" s="145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137"/>
    </row>
    <row r="34" spans="1:40" ht="33" hidden="1" customHeight="1" thickBot="1" x14ac:dyDescent="0.2">
      <c r="A34" s="239" t="s">
        <v>49</v>
      </c>
      <c r="B34" s="240"/>
      <c r="C34" s="60">
        <f>IF('INGRESO DE DATOS'!$P$3,C33*-15%,0)</f>
        <v>0</v>
      </c>
      <c r="D34" s="60">
        <f>IF('INGRESO DE DATOS'!$P$3,D33*-15%,0)</f>
        <v>0</v>
      </c>
      <c r="E34" s="60">
        <f>IF('INGRESO DE DATOS'!$P$3,E33*-15%,0)</f>
        <v>0</v>
      </c>
      <c r="F34" s="61">
        <f>IF('INGRESO DE DATOS'!$P$3,F33*-15%,0)</f>
        <v>0</v>
      </c>
      <c r="G34" s="78"/>
      <c r="H34" s="78"/>
      <c r="I34" s="78"/>
      <c r="J34" s="53"/>
      <c r="K34" s="42"/>
      <c r="L34" s="145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137"/>
      <c r="AA34" s="145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137"/>
    </row>
    <row r="35" spans="1:40" ht="18" x14ac:dyDescent="0.15">
      <c r="A35" s="225" t="s">
        <v>50</v>
      </c>
      <c r="B35" s="225"/>
      <c r="C35" s="122">
        <v>75</v>
      </c>
      <c r="D35" s="122">
        <v>75</v>
      </c>
      <c r="E35" s="122">
        <v>75</v>
      </c>
      <c r="F35" s="122">
        <v>75</v>
      </c>
      <c r="G35" s="122">
        <v>75</v>
      </c>
      <c r="H35" s="122">
        <v>75</v>
      </c>
      <c r="I35" s="122">
        <v>76</v>
      </c>
      <c r="J35" s="54"/>
      <c r="K35" s="43"/>
      <c r="L35" s="136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137"/>
      <c r="AA35" s="136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137"/>
    </row>
    <row r="36" spans="1:40" s="27" customFormat="1" ht="18" x14ac:dyDescent="0.15">
      <c r="A36" s="226" t="s">
        <v>51</v>
      </c>
      <c r="B36" s="226"/>
      <c r="C36" s="31">
        <f>(C33+C35)*5%</f>
        <v>274.10550000000006</v>
      </c>
      <c r="D36" s="31">
        <f t="shared" ref="D36:G36" si="3">(D33+D35)*5%</f>
        <v>245.08800000000002</v>
      </c>
      <c r="E36" s="31">
        <f t="shared" si="3"/>
        <v>223.18799999999999</v>
      </c>
      <c r="F36" s="31">
        <f t="shared" si="3"/>
        <v>200.08350000000002</v>
      </c>
      <c r="G36" s="31">
        <f t="shared" si="3"/>
        <v>184.86300000000003</v>
      </c>
      <c r="H36" s="31">
        <f>(H33+H35)*5%</f>
        <v>146.70225000000002</v>
      </c>
      <c r="I36" s="31">
        <f>(I33+I35)*5%</f>
        <v>121.02084500000001</v>
      </c>
      <c r="J36" s="53"/>
      <c r="K36" s="42"/>
      <c r="L36" s="13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7"/>
      <c r="AA36" s="136"/>
      <c r="AB36" s="146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7"/>
    </row>
    <row r="37" spans="1:40" ht="19" hidden="1" thickBot="1" x14ac:dyDescent="0.2">
      <c r="A37" s="227" t="s">
        <v>52</v>
      </c>
      <c r="B37" s="227"/>
      <c r="C37" s="62">
        <v>0</v>
      </c>
      <c r="D37" s="62">
        <v>0</v>
      </c>
      <c r="E37" s="62">
        <v>0</v>
      </c>
      <c r="F37" s="62">
        <v>0</v>
      </c>
      <c r="G37" s="62">
        <v>0</v>
      </c>
      <c r="H37" s="62">
        <v>0</v>
      </c>
      <c r="I37" s="62">
        <v>1</v>
      </c>
      <c r="J37" s="53"/>
      <c r="K37" s="42"/>
      <c r="L37" s="136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137"/>
      <c r="AA37" s="136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137"/>
    </row>
    <row r="38" spans="1:40" ht="18" x14ac:dyDescent="0.15">
      <c r="A38" s="63" t="s">
        <v>53</v>
      </c>
      <c r="B38" s="63"/>
      <c r="C38" s="63">
        <f>SUM(C33:C37)</f>
        <v>5756.2155000000002</v>
      </c>
      <c r="D38" s="63">
        <f t="shared" ref="D38:E38" si="4">SUM(D33:D37)</f>
        <v>5146.848</v>
      </c>
      <c r="E38" s="63">
        <f t="shared" si="4"/>
        <v>4686.9479999999994</v>
      </c>
      <c r="F38" s="63">
        <f t="shared" ref="F38:H38" si="5">SUM(F33:F37)</f>
        <v>4201.7534999999998</v>
      </c>
      <c r="G38" s="63">
        <f t="shared" si="5"/>
        <v>3882.123</v>
      </c>
      <c r="H38" s="63">
        <f t="shared" si="5"/>
        <v>3080.7472499999999</v>
      </c>
      <c r="I38" s="63">
        <f t="shared" ref="I38" si="6">SUM(I33:I37)</f>
        <v>2542.4377450000002</v>
      </c>
      <c r="J38" s="54"/>
      <c r="K38" s="43"/>
      <c r="L38" s="136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137"/>
      <c r="AA38" s="136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137"/>
    </row>
    <row r="39" spans="1:40" ht="18" x14ac:dyDescent="0.15">
      <c r="A39" s="15"/>
      <c r="B39" s="15"/>
      <c r="C39" s="15"/>
      <c r="D39" s="15"/>
      <c r="E39" s="15"/>
      <c r="F39" s="15"/>
      <c r="G39" s="15"/>
      <c r="H39" s="64"/>
      <c r="I39" s="64"/>
      <c r="J39" s="54"/>
      <c r="K39" s="43"/>
      <c r="L39" s="145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137"/>
      <c r="AA39" s="145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137"/>
    </row>
    <row r="40" spans="1:40" ht="18" x14ac:dyDescent="0.15">
      <c r="A40" s="220" t="s">
        <v>54</v>
      </c>
      <c r="B40" s="220"/>
      <c r="C40" s="220"/>
      <c r="D40" s="220"/>
      <c r="E40" s="220"/>
      <c r="F40" s="220"/>
      <c r="G40" s="220"/>
      <c r="H40" s="220"/>
      <c r="I40" s="184"/>
      <c r="L40" s="136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137"/>
      <c r="AA40" s="136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137"/>
    </row>
    <row r="41" spans="1:40" s="27" customFormat="1" ht="18" x14ac:dyDescent="0.15">
      <c r="A41" s="221" t="s">
        <v>45</v>
      </c>
      <c r="B41" s="222"/>
      <c r="C41" s="31">
        <f>VLOOKUP($B$19,Tablas!$A$158:$H$224,3,TRUE)</f>
        <v>1242.52935</v>
      </c>
      <c r="D41" s="31">
        <f>VLOOKUP($B$19,Tablas!$A$158:$H$224,4,TRUE)</f>
        <v>1109.0488500000001</v>
      </c>
      <c r="E41" s="31">
        <f>VLOOKUP($B$19,Tablas!$A$158:$H$224,5,TRUE)</f>
        <v>1008.6482999999999</v>
      </c>
      <c r="F41" s="31">
        <f>VLOOKUP($B$19,Tablas!$A$158:$H$224,6,TRUE)</f>
        <v>902.44425000000001</v>
      </c>
      <c r="G41" s="31">
        <f>VLOOKUP($B$19,Tablas!$A$158:$H$224,7,TRUE)</f>
        <v>832.80225000000007</v>
      </c>
      <c r="H41" s="31">
        <f>VLOOKUP($B$19,Tablas!$A$158:$I$224,8,TRUE)</f>
        <v>657.53655000000003</v>
      </c>
      <c r="I41" s="31">
        <f>VLOOKUP($B$19,Tablas!$A$158:$I$224,9,TRUE)</f>
        <v>539.17997100000014</v>
      </c>
      <c r="J41" s="52"/>
      <c r="K41" s="25"/>
      <c r="L41" s="13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7"/>
      <c r="AA41" s="13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7"/>
    </row>
    <row r="42" spans="1:40" ht="18" x14ac:dyDescent="0.15">
      <c r="A42" s="221" t="s">
        <v>46</v>
      </c>
      <c r="B42" s="222"/>
      <c r="C42" s="31">
        <f>IF($B$15=1,0,(VLOOKUP($H$19,Tablas!$A$158:$H$224,3,TRUE)))</f>
        <v>1175.20875</v>
      </c>
      <c r="D42" s="31">
        <f>IF($B$15=1,0,(VLOOKUP($H$19,Tablas!$A$158:$H$224,4,TRUE)))</f>
        <v>1048.69245</v>
      </c>
      <c r="E42" s="31">
        <f>IF($B$15=1,0,(VLOOKUP($H$19,Tablas!$A$158:$H$224,5,TRUE)))</f>
        <v>953.51505000000009</v>
      </c>
      <c r="F42" s="31">
        <f>IF($B$15=1,0,(VLOOKUP($H$19,Tablas!$A$158:$H$224,6,TRUE)))</f>
        <v>853.11450000000002</v>
      </c>
      <c r="G42" s="31">
        <f>IF($B$15=1,0,(VLOOKUP($H$19,Tablas!$A$158:$H$224,7,TRUE)))</f>
        <v>786.95460000000003</v>
      </c>
      <c r="H42" s="31">
        <f>IF($B$15=1,0,(VLOOKUP($H$19,Tablas!$A$158:$I$224,8,TRUE)))</f>
        <v>620.97449999999992</v>
      </c>
      <c r="I42" s="31">
        <f>IF($B$15=1,0,(VLOOKUP($H$19,Tablas!$A$158:$I$224,9,TRUE)))</f>
        <v>509.19909000000001</v>
      </c>
      <c r="J42" s="53"/>
      <c r="K42" s="42"/>
      <c r="L42" s="136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137"/>
      <c r="AA42" s="136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137"/>
    </row>
    <row r="43" spans="1:40" ht="18" x14ac:dyDescent="0.15">
      <c r="A43" s="221" t="s">
        <v>47</v>
      </c>
      <c r="B43" s="222"/>
      <c r="C43" s="31">
        <f>IF($B$17=0,0,(VLOOKUP($B$17,Tablas!$A$225:$H$227,3,TRUE)))</f>
        <v>448.03020000000004</v>
      </c>
      <c r="D43" s="31">
        <f>IF($B$17=0,0,(VLOOKUP($B$17,Tablas!$A$225:$H$227,4,TRUE)))</f>
        <v>400.44150000000002</v>
      </c>
      <c r="E43" s="31">
        <f>IF($B$17=0,0,(VLOOKUP($B$17,Tablas!$A$225:$H$227,5,TRUE)))</f>
        <v>363.87944999999996</v>
      </c>
      <c r="F43" s="31">
        <f>IF($B$17=0,0,(VLOOKUP($B$17,Tablas!$A$225:$H$227,6,TRUE)))</f>
        <v>325.57634999999999</v>
      </c>
      <c r="G43" s="31">
        <f>IF($B$17=0,0,(VLOOKUP($B$17,Tablas!$A$225:$H$227,7,TRUE)))</f>
        <v>300.04095000000001</v>
      </c>
      <c r="H43" s="31">
        <f>IF($B$17=0,0,(VLOOKUP($B$17,Tablas!$A$225:$I$227,8,TRUE)))</f>
        <v>236.78280000000001</v>
      </c>
      <c r="I43" s="31">
        <f>IF($B$17=0,0,(VLOOKUP($B$17,Tablas!$A$225:$I$227,9,TRUE)))</f>
        <v>194.16189600000001</v>
      </c>
      <c r="J43" s="53"/>
      <c r="K43" s="42"/>
      <c r="L43" s="136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137"/>
      <c r="AA43" s="136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137"/>
    </row>
    <row r="44" spans="1:40" ht="18" x14ac:dyDescent="0.15">
      <c r="A44" s="59" t="s">
        <v>48</v>
      </c>
      <c r="B44" s="59"/>
      <c r="C44" s="59">
        <f>SUM(C41:C43)</f>
        <v>2865.7683000000002</v>
      </c>
      <c r="D44" s="59">
        <f t="shared" ref="D44:E44" si="7">SUM(D41:D43)</f>
        <v>2558.1828</v>
      </c>
      <c r="E44" s="59">
        <f t="shared" si="7"/>
        <v>2326.0428000000002</v>
      </c>
      <c r="F44" s="59">
        <f>SUM(F41:F43)</f>
        <v>2081.1351</v>
      </c>
      <c r="G44" s="59">
        <f t="shared" ref="G44:H44" si="8">SUM(G41:G43)</f>
        <v>1919.7978000000003</v>
      </c>
      <c r="H44" s="59">
        <f t="shared" si="8"/>
        <v>1515.29385</v>
      </c>
      <c r="I44" s="59">
        <f t="shared" ref="I44" si="9">SUM(I41:I43)</f>
        <v>1242.5409570000002</v>
      </c>
      <c r="J44" s="53"/>
      <c r="K44" s="42"/>
      <c r="L44" s="145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137"/>
      <c r="AA44" s="145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137"/>
    </row>
    <row r="45" spans="1:40" ht="19" hidden="1" thickBot="1" x14ac:dyDescent="0.2">
      <c r="A45" s="239" t="s">
        <v>49</v>
      </c>
      <c r="B45" s="240"/>
      <c r="C45" s="60">
        <f>IF('INGRESO DE DATOS'!$P$3,C44*-15%,0)</f>
        <v>0</v>
      </c>
      <c r="D45" s="60">
        <f>IF('INGRESO DE DATOS'!$P$3,D44*-15%,0)</f>
        <v>0</v>
      </c>
      <c r="E45" s="60">
        <f>IF('INGRESO DE DATOS'!$P$3,E44*-15%,0)</f>
        <v>0</v>
      </c>
      <c r="F45" s="61">
        <f>IF('INGRESO DE DATOS'!$P$3,F44*-15%,0)</f>
        <v>0</v>
      </c>
      <c r="G45" s="78"/>
      <c r="H45" s="78"/>
      <c r="I45" s="78"/>
      <c r="J45" s="53"/>
      <c r="K45" s="42"/>
      <c r="L45" s="145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137"/>
      <c r="AA45" s="145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137"/>
    </row>
    <row r="46" spans="1:40" ht="18" x14ac:dyDescent="0.15">
      <c r="A46" s="223" t="s">
        <v>50</v>
      </c>
      <c r="B46" s="224"/>
      <c r="C46" s="122">
        <v>75</v>
      </c>
      <c r="D46" s="122">
        <v>75</v>
      </c>
      <c r="E46" s="122">
        <v>75</v>
      </c>
      <c r="F46" s="122">
        <v>75</v>
      </c>
      <c r="G46" s="122">
        <v>75</v>
      </c>
      <c r="H46" s="122">
        <v>75</v>
      </c>
      <c r="I46" s="122">
        <v>76</v>
      </c>
      <c r="J46" s="54"/>
      <c r="K46" s="43"/>
      <c r="L46" s="136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137"/>
      <c r="AA46" s="136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137"/>
    </row>
    <row r="47" spans="1:40" s="27" customFormat="1" ht="19" thickBot="1" x14ac:dyDescent="0.2">
      <c r="A47" s="221" t="s">
        <v>51</v>
      </c>
      <c r="B47" s="222"/>
      <c r="C47" s="31">
        <f>(C44+C46)*5%</f>
        <v>147.03841500000001</v>
      </c>
      <c r="D47" s="31">
        <f t="shared" ref="D47:H47" si="10">(D44+D46)*5%</f>
        <v>131.65914000000001</v>
      </c>
      <c r="E47" s="31">
        <f t="shared" si="10"/>
        <v>120.05214000000001</v>
      </c>
      <c r="F47" s="31">
        <f t="shared" si="10"/>
        <v>107.80675500000001</v>
      </c>
      <c r="G47" s="31">
        <f t="shared" si="10"/>
        <v>99.739890000000017</v>
      </c>
      <c r="H47" s="31">
        <f t="shared" si="10"/>
        <v>79.51469250000001</v>
      </c>
      <c r="I47" s="31">
        <f t="shared" ref="I47" si="11">(I44+I46)*5%</f>
        <v>65.927047850000008</v>
      </c>
      <c r="J47" s="53"/>
      <c r="K47" s="42"/>
      <c r="L47" s="145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7"/>
      <c r="AA47" s="145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7"/>
    </row>
    <row r="48" spans="1:40" ht="19" hidden="1" thickBot="1" x14ac:dyDescent="0.2">
      <c r="A48" s="215" t="s">
        <v>52</v>
      </c>
      <c r="B48" s="216"/>
      <c r="C48" s="62">
        <v>0</v>
      </c>
      <c r="D48" s="62">
        <v>0</v>
      </c>
      <c r="E48" s="62">
        <v>0</v>
      </c>
      <c r="F48" s="62">
        <v>0</v>
      </c>
      <c r="G48" s="62">
        <v>0</v>
      </c>
      <c r="H48" s="62">
        <v>0</v>
      </c>
      <c r="I48" s="62">
        <v>1</v>
      </c>
      <c r="J48" s="53"/>
      <c r="K48" s="42"/>
      <c r="L48" s="136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137"/>
      <c r="AA48" s="136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137"/>
    </row>
    <row r="49" spans="1:40" ht="19" thickBot="1" x14ac:dyDescent="0.2">
      <c r="A49" s="65" t="s">
        <v>55</v>
      </c>
      <c r="B49" s="65"/>
      <c r="C49" s="66">
        <f>SUM(C44:C48)</f>
        <v>3087.8067150000002</v>
      </c>
      <c r="D49" s="66">
        <f t="shared" ref="D49:E49" si="12">SUM(D44:D48)</f>
        <v>2764.8419400000002</v>
      </c>
      <c r="E49" s="66">
        <f t="shared" si="12"/>
        <v>2521.09494</v>
      </c>
      <c r="F49" s="66">
        <f>SUM(F44:F48)</f>
        <v>2263.941855</v>
      </c>
      <c r="G49" s="66">
        <f t="shared" ref="G49:H49" si="13">SUM(G44:G48)</f>
        <v>2094.5376900000001</v>
      </c>
      <c r="H49" s="66">
        <f t="shared" si="13"/>
        <v>1669.8085424999999</v>
      </c>
      <c r="I49" s="66">
        <f t="shared" ref="I49" si="14">SUM(I44:I48)</f>
        <v>1385.4680048500002</v>
      </c>
      <c r="J49" s="54"/>
      <c r="K49" s="43"/>
      <c r="L49" s="136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137"/>
      <c r="AA49" s="136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137"/>
    </row>
    <row r="50" spans="1:40" ht="19" thickBot="1" x14ac:dyDescent="0.2">
      <c r="A50" s="67" t="s">
        <v>56</v>
      </c>
      <c r="B50" s="67"/>
      <c r="C50" s="67">
        <f>C44*1.05</f>
        <v>3009.0567150000002</v>
      </c>
      <c r="D50" s="67">
        <f t="shared" ref="D50:H50" si="15">D44*1.05</f>
        <v>2686.0919400000002</v>
      </c>
      <c r="E50" s="67">
        <f t="shared" si="15"/>
        <v>2442.3449400000004</v>
      </c>
      <c r="F50" s="67">
        <f t="shared" si="15"/>
        <v>2185.191855</v>
      </c>
      <c r="G50" s="67">
        <f t="shared" si="15"/>
        <v>2015.7876900000003</v>
      </c>
      <c r="H50" s="67">
        <f t="shared" si="15"/>
        <v>1591.0585425000002</v>
      </c>
      <c r="I50" s="67">
        <f t="shared" ref="I50" si="16">I44*1.05</f>
        <v>1304.6680048500002</v>
      </c>
      <c r="J50" s="52"/>
      <c r="K50" s="25"/>
      <c r="L50" s="148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50"/>
      <c r="AA50" s="148"/>
      <c r="AB50" s="149"/>
      <c r="AC50" s="149"/>
      <c r="AD50" s="149"/>
      <c r="AE50" s="149"/>
      <c r="AF50" s="149"/>
      <c r="AG50" s="149"/>
      <c r="AH50" s="149"/>
      <c r="AI50" s="149"/>
      <c r="AJ50" s="149"/>
      <c r="AK50" s="149"/>
      <c r="AL50" s="149"/>
      <c r="AM50" s="149"/>
      <c r="AN50" s="150"/>
    </row>
    <row r="51" spans="1:40" ht="18" x14ac:dyDescent="0.15">
      <c r="A51" s="63" t="s">
        <v>53</v>
      </c>
      <c r="B51" s="63"/>
      <c r="C51" s="63">
        <f>C49+C50</f>
        <v>6096.8634300000003</v>
      </c>
      <c r="D51" s="63">
        <f t="shared" ref="D51:E51" si="17">D49+D50</f>
        <v>5450.9338800000005</v>
      </c>
      <c r="E51" s="63">
        <f t="shared" si="17"/>
        <v>4963.4398799999999</v>
      </c>
      <c r="F51" s="63">
        <f t="shared" ref="F51:H51" si="18">F49+F50</f>
        <v>4449.1337100000001</v>
      </c>
      <c r="G51" s="63">
        <f t="shared" si="18"/>
        <v>4110.3253800000002</v>
      </c>
      <c r="H51" s="63">
        <f t="shared" si="18"/>
        <v>3260.8670849999999</v>
      </c>
      <c r="I51" s="63">
        <f t="shared" ref="I51" si="19">I49+I50</f>
        <v>2690.1360097000006</v>
      </c>
    </row>
    <row r="52" spans="1:40" ht="18" x14ac:dyDescent="0.15">
      <c r="A52" s="15"/>
      <c r="B52" s="15"/>
      <c r="C52" s="15"/>
      <c r="D52" s="15"/>
      <c r="E52" s="15"/>
      <c r="F52" s="15"/>
      <c r="G52" s="15"/>
      <c r="H52" s="68"/>
      <c r="I52" s="68"/>
      <c r="J52" s="52"/>
      <c r="K52" s="25"/>
    </row>
    <row r="53" spans="1:40" ht="18" x14ac:dyDescent="0.15">
      <c r="A53" s="220" t="s">
        <v>57</v>
      </c>
      <c r="B53" s="220"/>
      <c r="C53" s="220"/>
      <c r="D53" s="220"/>
      <c r="E53" s="220"/>
      <c r="F53" s="220"/>
      <c r="G53" s="220"/>
      <c r="H53" s="220"/>
      <c r="I53" s="184"/>
      <c r="J53" s="53"/>
      <c r="K53" s="42"/>
    </row>
    <row r="54" spans="1:40" s="27" customFormat="1" ht="18" x14ac:dyDescent="0.15">
      <c r="A54" s="221" t="s">
        <v>45</v>
      </c>
      <c r="B54" s="222"/>
      <c r="C54" s="31">
        <f>VLOOKUP($B$19,Tablas!$A$233:$H$299,3,TRUE)</f>
        <v>644.7086250000001</v>
      </c>
      <c r="D54" s="31">
        <f>VLOOKUP($B$19,Tablas!$A$233:$H$299,4,TRUE)</f>
        <v>575.44987500000002</v>
      </c>
      <c r="E54" s="31">
        <f>VLOOKUP($B$19,Tablas!$A$233:$H$299,5,TRUE)</f>
        <v>523.35525000000007</v>
      </c>
      <c r="F54" s="31">
        <f>VLOOKUP($B$19,Tablas!$A$233:$H$299,6,TRUE)</f>
        <v>468.24937499999999</v>
      </c>
      <c r="G54" s="31">
        <f>VLOOKUP($B$19,Tablas!$A$233:$H$299,7,TRUE)</f>
        <v>432.11437500000005</v>
      </c>
      <c r="H54" s="31">
        <f>VLOOKUP($B$19,Tablas!$A$233:$I$299,8,TRUE)</f>
        <v>341.17462500000005</v>
      </c>
      <c r="I54" s="31">
        <f>VLOOKUP($B$19,Tablas!$A$233:$I$299,9,TRUE)</f>
        <v>279.76319250000006</v>
      </c>
      <c r="J54" s="53"/>
      <c r="K54" s="42"/>
      <c r="L54" s="26"/>
    </row>
    <row r="55" spans="1:40" ht="18" x14ac:dyDescent="0.15">
      <c r="A55" s="221" t="s">
        <v>46</v>
      </c>
      <c r="B55" s="222"/>
      <c r="C55" s="31">
        <f>IF($B$15=1,0,(VLOOKUP($H$19,Tablas!$A$233:$H$299,3,TRUE)))</f>
        <v>609.77812500000005</v>
      </c>
      <c r="D55" s="31">
        <f>IF($B$15=1,0,(VLOOKUP($H$19,Tablas!$A$233:$H$299,4,TRUE)))</f>
        <v>544.13287500000001</v>
      </c>
      <c r="E55" s="31">
        <f>IF($B$15=1,0,(VLOOKUP($H$19,Tablas!$A$233:$H$299,5,TRUE)))</f>
        <v>494.74837500000007</v>
      </c>
      <c r="F55" s="31">
        <f>IF($B$15=1,0,(VLOOKUP($H$19,Tablas!$A$233:$H$299,6,TRUE)))</f>
        <v>442.65375</v>
      </c>
      <c r="G55" s="31">
        <f>IF($B$15=1,0,(VLOOKUP($H$19,Tablas!$A$233:$H$299,7,TRUE)))</f>
        <v>408.32550000000003</v>
      </c>
      <c r="H55" s="31">
        <f>IF($B$15=1,0,(VLOOKUP($H$19,Tablas!$A$233:$I$299,8,TRUE)))</f>
        <v>322.20375000000001</v>
      </c>
      <c r="I55" s="31">
        <f>IF($B$15=1,0,(VLOOKUP($H$19,Tablas!$A$233:$I$299,9,TRUE)))</f>
        <v>264.20707499999997</v>
      </c>
      <c r="J55" s="53"/>
      <c r="K55" s="42"/>
      <c r="L55" s="27"/>
    </row>
    <row r="56" spans="1:40" ht="18" x14ac:dyDescent="0.15">
      <c r="A56" s="221" t="s">
        <v>47</v>
      </c>
      <c r="B56" s="222"/>
      <c r="C56" s="31">
        <f>IF($B$17=0,0,(VLOOKUP($B$17,Tablas!$A$300:$H$302,3,TRUE)))</f>
        <v>232.46850000000003</v>
      </c>
      <c r="D56" s="31">
        <f>IF($B$17=0,0,(VLOOKUP($B$17,Tablas!$A$300:$H$302,4,TRUE)))</f>
        <v>207.77625</v>
      </c>
      <c r="E56" s="31">
        <f>IF($B$17=0,0,(VLOOKUP($B$17,Tablas!$A$300:$H$302,5,TRUE)))</f>
        <v>188.805375</v>
      </c>
      <c r="F56" s="31">
        <f>IF($B$17=0,0,(VLOOKUP($B$17,Tablas!$A$300:$H$302,6,TRUE)))</f>
        <v>168.93112500000001</v>
      </c>
      <c r="G56" s="31">
        <f>IF($B$17=0,0,(VLOOKUP($B$17,Tablas!$A$300:$H$302,7,TRUE)))</f>
        <v>155.68162500000003</v>
      </c>
      <c r="H56" s="31">
        <f>IF($B$17=0,0,(VLOOKUP($B$17,Tablas!$A$300:$I$302,8,TRUE)))</f>
        <v>122.85900000000001</v>
      </c>
      <c r="I56" s="31">
        <f>IF($B$17=0,0,(VLOOKUP($B$17,Tablas!$A$300:$I$302,9,TRUE)))</f>
        <v>100.74438000000002</v>
      </c>
      <c r="J56" s="54"/>
      <c r="K56" s="43"/>
    </row>
    <row r="57" spans="1:40" ht="18" x14ac:dyDescent="0.15">
      <c r="A57" s="237" t="s">
        <v>48</v>
      </c>
      <c r="B57" s="237"/>
      <c r="C57" s="59">
        <f>SUM(C54:C56)</f>
        <v>1486.95525</v>
      </c>
      <c r="D57" s="59">
        <f t="shared" ref="D57:E57" si="20">SUM(D54:D56)</f>
        <v>1327.3589999999999</v>
      </c>
      <c r="E57" s="59">
        <f t="shared" si="20"/>
        <v>1206.9090000000001</v>
      </c>
      <c r="F57" s="59">
        <f>SUM(F54:F56)</f>
        <v>1079.8342500000001</v>
      </c>
      <c r="G57" s="59">
        <f t="shared" ref="G57:H57" si="21">SUM(G54:G56)</f>
        <v>996.12150000000008</v>
      </c>
      <c r="H57" s="59">
        <f t="shared" si="21"/>
        <v>786.23737500000004</v>
      </c>
      <c r="I57" s="59">
        <f t="shared" ref="I57" si="22">SUM(I54:I56)</f>
        <v>644.71464750000007</v>
      </c>
      <c r="J57" s="53"/>
      <c r="K57" s="42"/>
    </row>
    <row r="58" spans="1:40" ht="18" hidden="1" customHeight="1" thickBot="1" x14ac:dyDescent="0.2">
      <c r="A58" s="239" t="s">
        <v>49</v>
      </c>
      <c r="B58" s="240"/>
      <c r="C58" s="60">
        <f>IF('INGRESO DE DATOS'!$P$3,C57*-15%,0)</f>
        <v>0</v>
      </c>
      <c r="D58" s="60">
        <f>IF('INGRESO DE DATOS'!$P$3,D57*-15%,0)</f>
        <v>0</v>
      </c>
      <c r="E58" s="60">
        <f>IF('INGRESO DE DATOS'!$P$3,E57*-15%,0)</f>
        <v>0</v>
      </c>
      <c r="F58" s="61">
        <f>IF('INGRESO DE DATOS'!$P$3,F57*-15%,0)</f>
        <v>0</v>
      </c>
      <c r="G58" s="78"/>
      <c r="H58" s="78"/>
      <c r="I58" s="78"/>
      <c r="J58" s="53"/>
      <c r="K58" s="42"/>
    </row>
    <row r="59" spans="1:40" ht="18" x14ac:dyDescent="0.15">
      <c r="A59" s="238" t="s">
        <v>50</v>
      </c>
      <c r="B59" s="238"/>
      <c r="C59" s="122">
        <v>75</v>
      </c>
      <c r="D59" s="122">
        <v>75</v>
      </c>
      <c r="E59" s="122">
        <v>75</v>
      </c>
      <c r="F59" s="122">
        <v>75</v>
      </c>
      <c r="G59" s="122">
        <v>75</v>
      </c>
      <c r="H59" s="122">
        <v>75</v>
      </c>
      <c r="I59" s="122">
        <v>76</v>
      </c>
      <c r="J59" s="53"/>
      <c r="K59" s="42"/>
    </row>
    <row r="60" spans="1:40" s="27" customFormat="1" ht="19" thickBot="1" x14ac:dyDescent="0.2">
      <c r="A60" s="221" t="s">
        <v>51</v>
      </c>
      <c r="B60" s="222"/>
      <c r="C60" s="31">
        <f>(C57+C59)*5%</f>
        <v>78.097762500000002</v>
      </c>
      <c r="D60" s="31">
        <f t="shared" ref="D60:H60" si="23">(D57+D59)*5%</f>
        <v>70.117949999999993</v>
      </c>
      <c r="E60" s="31">
        <f t="shared" si="23"/>
        <v>64.095450000000014</v>
      </c>
      <c r="F60" s="31">
        <f t="shared" si="23"/>
        <v>57.741712500000006</v>
      </c>
      <c r="G60" s="31">
        <f t="shared" si="23"/>
        <v>53.556075000000014</v>
      </c>
      <c r="H60" s="31">
        <f t="shared" si="23"/>
        <v>43.061868750000002</v>
      </c>
      <c r="I60" s="31">
        <f t="shared" ref="I60" si="24">(I57+I59)*5%</f>
        <v>36.035732375000002</v>
      </c>
      <c r="J60" s="54"/>
      <c r="K60" s="43"/>
      <c r="L60" s="26"/>
    </row>
    <row r="61" spans="1:40" ht="19" hidden="1" thickBot="1" x14ac:dyDescent="0.2">
      <c r="A61" s="215" t="s">
        <v>52</v>
      </c>
      <c r="B61" s="216"/>
      <c r="C61" s="62">
        <v>0</v>
      </c>
      <c r="D61" s="62">
        <v>0</v>
      </c>
      <c r="E61" s="62">
        <v>0</v>
      </c>
      <c r="F61" s="62">
        <v>0</v>
      </c>
      <c r="G61" s="62">
        <v>0</v>
      </c>
      <c r="H61" s="62">
        <v>0</v>
      </c>
      <c r="I61" s="62">
        <v>1</v>
      </c>
      <c r="J61" s="54"/>
      <c r="K61" s="43"/>
    </row>
    <row r="62" spans="1:40" ht="19" thickBot="1" x14ac:dyDescent="0.2">
      <c r="A62" s="65" t="s">
        <v>55</v>
      </c>
      <c r="B62" s="65"/>
      <c r="C62" s="66">
        <f>SUM(C57:C61)</f>
        <v>1640.0530125</v>
      </c>
      <c r="D62" s="66">
        <f t="shared" ref="D62:E62" si="25">SUM(D57:D61)</f>
        <v>1472.47695</v>
      </c>
      <c r="E62" s="66">
        <f t="shared" si="25"/>
        <v>1346.0044500000001</v>
      </c>
      <c r="F62" s="66">
        <f>SUM(F57:F61)</f>
        <v>1212.5759625000001</v>
      </c>
      <c r="G62" s="66">
        <f t="shared" ref="G62:H62" si="26">SUM(G57:G61)</f>
        <v>1124.6775750000002</v>
      </c>
      <c r="H62" s="66">
        <f t="shared" si="26"/>
        <v>904.29924375000007</v>
      </c>
      <c r="I62" s="66">
        <f t="shared" ref="I62" si="27">SUM(I57:I61)</f>
        <v>757.75037987500002</v>
      </c>
      <c r="L62" s="27"/>
    </row>
    <row r="63" spans="1:40" ht="19" thickBot="1" x14ac:dyDescent="0.2">
      <c r="A63" s="67" t="s">
        <v>58</v>
      </c>
      <c r="B63" s="67"/>
      <c r="C63" s="67">
        <f>C57*1.05</f>
        <v>1561.3030125</v>
      </c>
      <c r="D63" s="67">
        <f t="shared" ref="D63:H63" si="28">D57*1.05</f>
        <v>1393.72695</v>
      </c>
      <c r="E63" s="67">
        <f t="shared" si="28"/>
        <v>1267.2544500000001</v>
      </c>
      <c r="F63" s="67">
        <f t="shared" si="28"/>
        <v>1133.8259625000001</v>
      </c>
      <c r="G63" s="67">
        <f t="shared" si="28"/>
        <v>1045.9275750000002</v>
      </c>
      <c r="H63" s="67">
        <f t="shared" si="28"/>
        <v>825.54924375000007</v>
      </c>
      <c r="I63" s="67">
        <f t="shared" ref="I63" si="29">I57*1.05</f>
        <v>676.95037987500007</v>
      </c>
      <c r="J63" s="52"/>
      <c r="K63" s="25"/>
    </row>
    <row r="64" spans="1:40" ht="18" x14ac:dyDescent="0.15">
      <c r="A64" s="63" t="s">
        <v>53</v>
      </c>
      <c r="B64" s="63"/>
      <c r="C64" s="63">
        <f>C62+(C63*3)</f>
        <v>6323.9620500000001</v>
      </c>
      <c r="D64" s="63">
        <f t="shared" ref="D64:E64" si="30">D62+(D63*3)</f>
        <v>5653.6578</v>
      </c>
      <c r="E64" s="63">
        <f t="shared" si="30"/>
        <v>5147.7678000000005</v>
      </c>
      <c r="F64" s="63">
        <f t="shared" ref="F64:H64" si="31">F62+(F63*3)</f>
        <v>4614.0538500000002</v>
      </c>
      <c r="G64" s="63">
        <f t="shared" si="31"/>
        <v>4262.4603000000006</v>
      </c>
      <c r="H64" s="63">
        <f t="shared" si="31"/>
        <v>3380.9469750000003</v>
      </c>
      <c r="I64" s="63">
        <f t="shared" ref="I64" si="32">I62+(I63*3)</f>
        <v>2788.6015195</v>
      </c>
      <c r="J64" s="53"/>
      <c r="K64" s="42"/>
    </row>
    <row r="65" spans="1:12" ht="18" x14ac:dyDescent="0.15">
      <c r="A65" s="15"/>
      <c r="B65" s="15"/>
      <c r="C65" s="15"/>
      <c r="D65" s="15"/>
      <c r="E65" s="15"/>
      <c r="F65" s="15"/>
      <c r="G65" s="15"/>
      <c r="H65" s="15"/>
      <c r="I65" s="15"/>
      <c r="J65" s="53"/>
      <c r="K65" s="42"/>
    </row>
    <row r="66" spans="1:12" ht="18" x14ac:dyDescent="0.15">
      <c r="A66" s="220" t="s">
        <v>59</v>
      </c>
      <c r="B66" s="220"/>
      <c r="C66" s="220"/>
      <c r="D66" s="220"/>
      <c r="E66" s="220"/>
      <c r="F66" s="220"/>
      <c r="G66" s="220"/>
      <c r="H66" s="220"/>
      <c r="I66" s="184"/>
      <c r="J66" s="53"/>
      <c r="K66" s="42"/>
    </row>
    <row r="67" spans="1:12" ht="18" x14ac:dyDescent="0.15">
      <c r="A67" s="221" t="s">
        <v>45</v>
      </c>
      <c r="B67" s="222"/>
      <c r="C67" s="31">
        <f>VLOOKUP($B$19,Tablas!$A$84:$H$150,3,TRUE)</f>
        <v>218.81020000000001</v>
      </c>
      <c r="D67" s="31">
        <f>VLOOKUP($B$19,Tablas!$A$84:$H$150,4,TRUE)</f>
        <v>195.30420000000001</v>
      </c>
      <c r="E67" s="31">
        <f>VLOOKUP($B$19,Tablas!$A$84:$H$150,5,TRUE)</f>
        <v>177.62360000000001</v>
      </c>
      <c r="F67" s="31">
        <f>VLOOKUP($B$19,Tablas!$A$84:$H$150,6,TRUE)</f>
        <v>158.92099999999999</v>
      </c>
      <c r="G67" s="31">
        <f>VLOOKUP($B$19,Tablas!$A$84:$H$150,7,TRUE)</f>
        <v>146.65700000000001</v>
      </c>
      <c r="H67" s="31">
        <f>VLOOKUP($B$19,Tablas!$A$84:$I$150,8,TRUE)</f>
        <v>115.79260000000001</v>
      </c>
      <c r="I67" s="31">
        <f>VLOOKUP($B$19,Tablas!$A$84:$I$150,9,TRUE)</f>
        <v>94.949932000000018</v>
      </c>
      <c r="J67" s="53"/>
      <c r="K67" s="42"/>
    </row>
    <row r="68" spans="1:12" ht="18" x14ac:dyDescent="0.15">
      <c r="A68" s="221" t="s">
        <v>46</v>
      </c>
      <c r="B68" s="222"/>
      <c r="C68" s="31">
        <f>IF($B$15=1,0,(VLOOKUP($H$19,Tablas!$A$84:$H$150,3,TRUE)))</f>
        <v>206.95500000000001</v>
      </c>
      <c r="D68" s="31">
        <f>IF($B$15=1,0,(VLOOKUP($H$19,Tablas!$A$84:$H$150,4,TRUE)))</f>
        <v>184.6754</v>
      </c>
      <c r="E68" s="31">
        <f>IF($B$15=1,0,(VLOOKUP($H$19,Tablas!$A$84:$H$150,5,TRUE)))</f>
        <v>167.91460000000001</v>
      </c>
      <c r="F68" s="31">
        <f>IF($B$15=1,0,(VLOOKUP($H$19,Tablas!$A$84:$H$150,6,TRUE)))</f>
        <v>150.23399999999998</v>
      </c>
      <c r="G68" s="31">
        <f>IF($B$15=1,0,(VLOOKUP($H$19,Tablas!$A$84:$H$150,7,TRUE)))</f>
        <v>138.58320000000001</v>
      </c>
      <c r="H68" s="31">
        <f>IF($B$15=1,0,(VLOOKUP($H$19,Tablas!$A$84:$I$150,8,TRUE)))</f>
        <v>109.354</v>
      </c>
      <c r="I68" s="31">
        <f>IF($B$15=1,0,(VLOOKUP($H$19,Tablas!$A$84:$I$150,9,TRUE)))</f>
        <v>89.670279999999991</v>
      </c>
      <c r="J68" s="53"/>
      <c r="K68" s="42"/>
    </row>
    <row r="69" spans="1:12" ht="18" x14ac:dyDescent="0.15">
      <c r="A69" s="221" t="s">
        <v>47</v>
      </c>
      <c r="B69" s="222"/>
      <c r="C69" s="31">
        <f>IF($B$17=0,0,(VLOOKUP($B$17,Tablas!$A$151:$H$153,3,TRUE)))</f>
        <v>78.898400000000009</v>
      </c>
      <c r="D69" s="31">
        <f>IF($B$17=0,0,(VLOOKUP($B$17,Tablas!$A$151:$H$153,4,TRUE)))</f>
        <v>70.518000000000001</v>
      </c>
      <c r="E69" s="31">
        <f>IF($B$17=0,0,(VLOOKUP($B$17,Tablas!$A$151:$H$153,5,TRUE)))</f>
        <v>64.079399999999993</v>
      </c>
      <c r="F69" s="31">
        <f>IF($B$17=0,0,(VLOOKUP($B$17,Tablas!$A$151:$H$153,6,TRUE)))</f>
        <v>57.334199999999996</v>
      </c>
      <c r="G69" s="31">
        <f>IF($B$17=0,0,(VLOOKUP($B$17,Tablas!$A$151:$H$153,7,TRUE)))</f>
        <v>52.837400000000002</v>
      </c>
      <c r="H69" s="31">
        <f>IF($B$17=0,0,(VLOOKUP($B$17,Tablas!$A$151:$I$153,8,TRUE)))</f>
        <v>41.697600000000001</v>
      </c>
      <c r="I69" s="31">
        <f>IF($B$17=0,0,(VLOOKUP($B$17,Tablas!$A$151:$I$153,9,TRUE)))</f>
        <v>34.192032000000005</v>
      </c>
      <c r="J69" s="54"/>
      <c r="K69" s="43"/>
      <c r="L69" s="27"/>
    </row>
    <row r="70" spans="1:12" ht="18" x14ac:dyDescent="0.15">
      <c r="A70" s="237" t="s">
        <v>48</v>
      </c>
      <c r="B70" s="237"/>
      <c r="C70" s="59">
        <f>SUM(C67:C69)</f>
        <v>504.66360000000009</v>
      </c>
      <c r="D70" s="59">
        <f t="shared" ref="D70:E70" si="33">SUM(D67:D69)</f>
        <v>450.49760000000003</v>
      </c>
      <c r="E70" s="59">
        <f t="shared" si="33"/>
        <v>409.61760000000004</v>
      </c>
      <c r="F70" s="59">
        <f>SUM(F67:F69)</f>
        <v>366.48919999999998</v>
      </c>
      <c r="G70" s="59">
        <f t="shared" ref="G70:H70" si="34">SUM(G67:G69)</f>
        <v>338.07760000000002</v>
      </c>
      <c r="H70" s="59">
        <f t="shared" si="34"/>
        <v>266.8442</v>
      </c>
      <c r="I70" s="59">
        <f t="shared" ref="I70" si="35">SUM(I67:I69)</f>
        <v>218.81224400000002</v>
      </c>
      <c r="J70" s="53"/>
      <c r="K70" s="42"/>
      <c r="L70" s="27"/>
    </row>
    <row r="71" spans="1:12" ht="31" hidden="1" customHeight="1" thickBot="1" x14ac:dyDescent="0.2">
      <c r="A71" s="239" t="s">
        <v>49</v>
      </c>
      <c r="B71" s="240"/>
      <c r="C71" s="60">
        <f>IF('INGRESO DE DATOS'!$P$3,C70*-15%,0)</f>
        <v>0</v>
      </c>
      <c r="D71" s="60">
        <f>IF('INGRESO DE DATOS'!$P$3,D70*-15%,0)</f>
        <v>0</v>
      </c>
      <c r="E71" s="60">
        <f>IF('INGRESO DE DATOS'!$P$3,E70*-15%,0)</f>
        <v>0</v>
      </c>
      <c r="F71" s="61">
        <f>IF('INGRESO DE DATOS'!$P$3,F70*-15%,0)</f>
        <v>0</v>
      </c>
      <c r="G71" s="78"/>
      <c r="H71" s="78"/>
      <c r="I71" s="78"/>
      <c r="J71" s="53"/>
      <c r="K71" s="42"/>
      <c r="L71" s="27"/>
    </row>
    <row r="72" spans="1:12" ht="18" x14ac:dyDescent="0.15">
      <c r="A72" s="238" t="s">
        <v>50</v>
      </c>
      <c r="B72" s="238"/>
      <c r="C72" s="122">
        <v>75</v>
      </c>
      <c r="D72" s="122">
        <v>75</v>
      </c>
      <c r="E72" s="122">
        <v>75</v>
      </c>
      <c r="F72" s="122">
        <v>75</v>
      </c>
      <c r="G72" s="122">
        <v>75</v>
      </c>
      <c r="H72" s="122">
        <v>75</v>
      </c>
      <c r="I72" s="122">
        <v>76</v>
      </c>
      <c r="J72" s="53"/>
      <c r="K72" s="42"/>
    </row>
    <row r="73" spans="1:12" ht="19" thickBot="1" x14ac:dyDescent="0.2">
      <c r="A73" s="221" t="s">
        <v>51</v>
      </c>
      <c r="B73" s="222"/>
      <c r="C73" s="31">
        <f>(C70+C72)*5%</f>
        <v>28.983180000000004</v>
      </c>
      <c r="D73" s="31">
        <f t="shared" ref="D73:H73" si="36">(D70+D72)*5%</f>
        <v>26.274880000000003</v>
      </c>
      <c r="E73" s="31">
        <f t="shared" si="36"/>
        <v>24.230880000000003</v>
      </c>
      <c r="F73" s="31">
        <f t="shared" si="36"/>
        <v>22.074460000000002</v>
      </c>
      <c r="G73" s="31">
        <f t="shared" si="36"/>
        <v>20.653880000000001</v>
      </c>
      <c r="H73" s="31">
        <f t="shared" si="36"/>
        <v>17.092210000000001</v>
      </c>
      <c r="I73" s="31">
        <f t="shared" ref="I73" si="37">(I70+I72)*5%</f>
        <v>14.740612200000001</v>
      </c>
      <c r="J73" s="54"/>
      <c r="K73" s="43"/>
    </row>
    <row r="74" spans="1:12" ht="19" hidden="1" thickBot="1" x14ac:dyDescent="0.2">
      <c r="A74" s="215" t="s">
        <v>52</v>
      </c>
      <c r="B74" s="216"/>
      <c r="C74" s="62">
        <v>0</v>
      </c>
      <c r="D74" s="62">
        <v>0</v>
      </c>
      <c r="E74" s="62">
        <v>0</v>
      </c>
      <c r="F74" s="62">
        <v>0</v>
      </c>
      <c r="G74" s="62">
        <v>0</v>
      </c>
      <c r="H74" s="62">
        <v>0</v>
      </c>
      <c r="I74" s="62">
        <v>1</v>
      </c>
      <c r="J74" s="54"/>
      <c r="K74" s="43"/>
    </row>
    <row r="75" spans="1:12" ht="19" thickBot="1" x14ac:dyDescent="0.2">
      <c r="A75" s="65" t="s">
        <v>55</v>
      </c>
      <c r="B75" s="65"/>
      <c r="C75" s="66">
        <f>SUM(C70:C74)</f>
        <v>608.64678000000004</v>
      </c>
      <c r="D75" s="66">
        <f t="shared" ref="D75:E75" si="38">SUM(D70:D74)</f>
        <v>551.77248000000009</v>
      </c>
      <c r="E75" s="66">
        <f t="shared" si="38"/>
        <v>508.84848000000005</v>
      </c>
      <c r="F75" s="66">
        <f>SUM(F70:F74)</f>
        <v>463.56365999999997</v>
      </c>
      <c r="G75" s="66">
        <f t="shared" ref="G75:H75" si="39">SUM(G70:G74)</f>
        <v>433.73148000000003</v>
      </c>
      <c r="H75" s="66">
        <f t="shared" si="39"/>
        <v>358.93641000000002</v>
      </c>
      <c r="I75" s="66">
        <f t="shared" ref="I75" si="40">SUM(I70:I74)</f>
        <v>310.55285620000001</v>
      </c>
      <c r="J75" s="52"/>
      <c r="K75" s="25"/>
    </row>
    <row r="76" spans="1:12" ht="19" thickBot="1" x14ac:dyDescent="0.2">
      <c r="A76" s="67" t="s">
        <v>60</v>
      </c>
      <c r="B76" s="67"/>
      <c r="C76" s="67">
        <f>C70*1.05</f>
        <v>529.89678000000015</v>
      </c>
      <c r="D76" s="67">
        <f t="shared" ref="D76:H76" si="41">D70*1.05</f>
        <v>473.02248000000003</v>
      </c>
      <c r="E76" s="67">
        <f t="shared" si="41"/>
        <v>430.09848000000005</v>
      </c>
      <c r="F76" s="67">
        <f t="shared" si="41"/>
        <v>384.81365999999997</v>
      </c>
      <c r="G76" s="67">
        <f t="shared" si="41"/>
        <v>354.98148000000003</v>
      </c>
      <c r="H76" s="67">
        <f t="shared" si="41"/>
        <v>280.18641000000002</v>
      </c>
      <c r="I76" s="67">
        <f t="shared" ref="I76" si="42">I70*1.05</f>
        <v>229.75285620000002</v>
      </c>
    </row>
    <row r="77" spans="1:12" ht="18" x14ac:dyDescent="0.15">
      <c r="A77" s="63" t="s">
        <v>53</v>
      </c>
      <c r="B77" s="63"/>
      <c r="C77" s="63">
        <f>C75+(C76*11)</f>
        <v>6437.5113600000013</v>
      </c>
      <c r="D77" s="63">
        <f t="shared" ref="D77:E77" si="43">D75+(D76*11)</f>
        <v>5755.019760000001</v>
      </c>
      <c r="E77" s="63">
        <f t="shared" si="43"/>
        <v>5239.9317600000004</v>
      </c>
      <c r="F77" s="63">
        <f t="shared" ref="F77:H77" si="44">F75+(F76*11)</f>
        <v>4696.5139199999994</v>
      </c>
      <c r="G77" s="63">
        <f t="shared" si="44"/>
        <v>4338.5277600000009</v>
      </c>
      <c r="H77" s="63">
        <f t="shared" si="44"/>
        <v>3440.9869200000003</v>
      </c>
      <c r="I77" s="63">
        <f t="shared" ref="I77" si="45">I75+(I76*11)</f>
        <v>2837.8342744000001</v>
      </c>
    </row>
    <row r="79" spans="1:12" ht="16" customHeight="1" x14ac:dyDescent="0.15">
      <c r="A79" s="213" t="s">
        <v>61</v>
      </c>
      <c r="B79" s="214"/>
      <c r="C79" s="214"/>
      <c r="D79" s="214"/>
      <c r="E79" s="214"/>
      <c r="F79" s="214"/>
      <c r="G79" s="214"/>
      <c r="H79" s="214"/>
      <c r="I79" s="214"/>
    </row>
    <row r="80" spans="1:12" x14ac:dyDescent="0.15">
      <c r="A80" s="213"/>
      <c r="B80" s="214"/>
      <c r="C80" s="214"/>
      <c r="D80" s="214"/>
      <c r="E80" s="214"/>
      <c r="F80" s="214"/>
      <c r="G80" s="214"/>
      <c r="H80" s="214"/>
      <c r="I80" s="214"/>
    </row>
    <row r="81" spans="1:9" x14ac:dyDescent="0.15">
      <c r="A81" s="213"/>
      <c r="B81" s="214"/>
      <c r="C81" s="214"/>
      <c r="D81" s="214"/>
      <c r="E81" s="214"/>
      <c r="F81" s="214"/>
      <c r="G81" s="214"/>
      <c r="H81" s="214"/>
      <c r="I81" s="214"/>
    </row>
    <row r="82" spans="1:9" x14ac:dyDescent="0.15">
      <c r="A82" s="213"/>
      <c r="B82" s="214"/>
      <c r="C82" s="214"/>
      <c r="D82" s="214"/>
      <c r="E82" s="214"/>
      <c r="F82" s="214"/>
      <c r="G82" s="214"/>
      <c r="H82" s="214"/>
      <c r="I82" s="214"/>
    </row>
  </sheetData>
  <sheetProtection algorithmName="SHA-512" hashValue="jnmYC0KrirRhFLaGSY9Uco/PAXMpMEppICC2DF64ugaMen9H/N5TArwGAusuqXhntOzemG/9LXx3GTxzCn5YdQ==" saltValue="04vDXu5dkovrLRMzmCksAQ==" spinCount="100000" sheet="1" objects="1" scenarios="1"/>
  <mergeCells count="48">
    <mergeCell ref="L1:Y1"/>
    <mergeCell ref="AA1:AN1"/>
    <mergeCell ref="AD24:AE24"/>
    <mergeCell ref="O24:P24"/>
    <mergeCell ref="A34:B34"/>
    <mergeCell ref="B21:C21"/>
    <mergeCell ref="A26:B26"/>
    <mergeCell ref="A27:B27"/>
    <mergeCell ref="A29:H29"/>
    <mergeCell ref="A30:B30"/>
    <mergeCell ref="A70:B70"/>
    <mergeCell ref="A72:B72"/>
    <mergeCell ref="A45:B45"/>
    <mergeCell ref="A58:B58"/>
    <mergeCell ref="A71:B71"/>
    <mergeCell ref="A57:B57"/>
    <mergeCell ref="A59:B59"/>
    <mergeCell ref="A47:B47"/>
    <mergeCell ref="A48:B48"/>
    <mergeCell ref="A53:H53"/>
    <mergeCell ref="A54:B54"/>
    <mergeCell ref="A55:B55"/>
    <mergeCell ref="A56:B56"/>
    <mergeCell ref="A60:B60"/>
    <mergeCell ref="A61:B61"/>
    <mergeCell ref="A36:B36"/>
    <mergeCell ref="A37:B37"/>
    <mergeCell ref="A1:H4"/>
    <mergeCell ref="B13:H13"/>
    <mergeCell ref="F19:G19"/>
    <mergeCell ref="C17:D17"/>
    <mergeCell ref="A5:I11"/>
    <mergeCell ref="A79:I82"/>
    <mergeCell ref="A74:B74"/>
    <mergeCell ref="A23:C23"/>
    <mergeCell ref="A66:H66"/>
    <mergeCell ref="A67:B67"/>
    <mergeCell ref="A68:B68"/>
    <mergeCell ref="A69:B69"/>
    <mergeCell ref="A73:B73"/>
    <mergeCell ref="A40:H40"/>
    <mergeCell ref="A41:B41"/>
    <mergeCell ref="A42:B42"/>
    <mergeCell ref="A43:B43"/>
    <mergeCell ref="A46:B46"/>
    <mergeCell ref="A31:B31"/>
    <mergeCell ref="A32:B32"/>
    <mergeCell ref="A35:B35"/>
  </mergeCells>
  <conditionalFormatting sqref="B15">
    <cfRule type="cellIs" dxfId="13" priority="4" stopIfTrue="1" operator="greaterThan">
      <formula>2</formula>
    </cfRule>
    <cfRule type="cellIs" dxfId="12" priority="5" stopIfTrue="1" operator="lessThan">
      <formula>1</formula>
    </cfRule>
  </conditionalFormatting>
  <conditionalFormatting sqref="H19 B19">
    <cfRule type="cellIs" dxfId="11" priority="2" stopIfTrue="1" operator="greaterThan">
      <formula>73</formula>
    </cfRule>
    <cfRule type="cellIs" dxfId="10" priority="3" stopIfTrue="1" operator="lessThan">
      <formula>18</formula>
    </cfRule>
  </conditionalFormatting>
  <conditionalFormatting sqref="C17:D17">
    <cfRule type="containsText" dxfId="9" priority="1" operator="containsText" text="Cotización para dependiente de 24 años">
      <formula>NOT(ISERROR(SEARCH("Cotización para dependiente de 24 años",C17)))</formula>
    </cfRule>
  </conditionalFormatting>
  <printOptions horizontalCentered="1" verticalCentered="1"/>
  <pageMargins left="0.25" right="0.25" top="0.25" bottom="0.25" header="0.511811023622047" footer="0.511811023622047"/>
  <pageSetup paperSize="9" scale="44" orientation="portrait" horizontalDpi="300" verticalDpi="3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">
    <pageSetUpPr fitToPage="1"/>
  </sheetPr>
  <dimension ref="A1:O52"/>
  <sheetViews>
    <sheetView showGridLines="0" zoomScaleNormal="100" zoomScaleSheetLayoutView="70" workbookViewId="0">
      <selection activeCell="L19" sqref="L19"/>
    </sheetView>
  </sheetViews>
  <sheetFormatPr baseColWidth="10" defaultColWidth="8.83203125" defaultRowHeight="18" x14ac:dyDescent="0.15"/>
  <cols>
    <col min="1" max="1" width="33.33203125" style="15" customWidth="1"/>
    <col min="2" max="7" width="20.83203125" style="15" customWidth="1"/>
    <col min="8" max="8" width="20.6640625" style="15" customWidth="1"/>
    <col min="9" max="16384" width="8.83203125" style="15"/>
  </cols>
  <sheetData>
    <row r="1" spans="1:8" x14ac:dyDescent="0.15">
      <c r="A1" s="251" t="s">
        <v>0</v>
      </c>
      <c r="B1" s="251"/>
      <c r="C1" s="251"/>
      <c r="D1" s="251"/>
      <c r="E1" s="251"/>
      <c r="F1" s="251"/>
      <c r="G1" s="251"/>
      <c r="H1" s="251"/>
    </row>
    <row r="2" spans="1:8" x14ac:dyDescent="0.15">
      <c r="A2" s="251"/>
      <c r="B2" s="251"/>
      <c r="C2" s="251"/>
      <c r="D2" s="251"/>
      <c r="E2" s="251"/>
      <c r="F2" s="251"/>
      <c r="G2" s="251"/>
      <c r="H2" s="251"/>
    </row>
    <row r="3" spans="1:8" x14ac:dyDescent="0.15">
      <c r="A3" s="251"/>
      <c r="B3" s="251"/>
      <c r="C3" s="251"/>
      <c r="D3" s="251"/>
      <c r="E3" s="251"/>
      <c r="F3" s="251"/>
      <c r="G3" s="251"/>
      <c r="H3" s="251"/>
    </row>
    <row r="4" spans="1:8" x14ac:dyDescent="0.15">
      <c r="A4" s="251"/>
      <c r="B4" s="251"/>
      <c r="C4" s="251"/>
      <c r="D4" s="251"/>
      <c r="E4" s="251"/>
      <c r="F4" s="251"/>
      <c r="G4" s="251"/>
      <c r="H4" s="251"/>
    </row>
    <row r="5" spans="1:8" ht="18" customHeight="1" x14ac:dyDescent="0.15">
      <c r="A5" s="256" t="s">
        <v>62</v>
      </c>
      <c r="B5" s="256"/>
      <c r="C5" s="256"/>
      <c r="D5" s="256"/>
      <c r="E5" s="256"/>
      <c r="F5" s="256"/>
      <c r="G5" s="256"/>
      <c r="H5" s="256"/>
    </row>
    <row r="6" spans="1:8" x14ac:dyDescent="0.15">
      <c r="A6" s="256"/>
      <c r="B6" s="256"/>
      <c r="C6" s="256"/>
      <c r="D6" s="256"/>
      <c r="E6" s="256"/>
      <c r="F6" s="256"/>
      <c r="G6" s="256"/>
      <c r="H6" s="256"/>
    </row>
    <row r="7" spans="1:8" x14ac:dyDescent="0.15">
      <c r="A7" s="256"/>
      <c r="B7" s="256"/>
      <c r="C7" s="256"/>
      <c r="D7" s="256"/>
      <c r="E7" s="256"/>
      <c r="F7" s="256"/>
      <c r="G7" s="256"/>
      <c r="H7" s="256"/>
    </row>
    <row r="8" spans="1:8" x14ac:dyDescent="0.15">
      <c r="A8" s="256"/>
      <c r="B8" s="256"/>
      <c r="C8" s="256"/>
      <c r="D8" s="256"/>
      <c r="E8" s="256"/>
      <c r="F8" s="256"/>
      <c r="G8" s="256"/>
      <c r="H8" s="256"/>
    </row>
    <row r="9" spans="1:8" x14ac:dyDescent="0.15">
      <c r="A9" s="256"/>
      <c r="B9" s="256"/>
      <c r="C9" s="256"/>
      <c r="D9" s="256"/>
      <c r="E9" s="256"/>
      <c r="F9" s="256"/>
      <c r="G9" s="256"/>
      <c r="H9" s="256"/>
    </row>
    <row r="10" spans="1:8" x14ac:dyDescent="0.15">
      <c r="A10" s="256"/>
      <c r="B10" s="256"/>
      <c r="C10" s="256"/>
      <c r="D10" s="256"/>
      <c r="E10" s="256"/>
      <c r="F10" s="256"/>
      <c r="G10" s="256"/>
      <c r="H10" s="256"/>
    </row>
    <row r="11" spans="1:8" ht="41" customHeight="1" x14ac:dyDescent="0.15">
      <c r="A11" s="256"/>
      <c r="B11" s="256"/>
      <c r="C11" s="256"/>
      <c r="D11" s="256"/>
      <c r="E11" s="256"/>
      <c r="F11" s="256"/>
      <c r="G11" s="256"/>
      <c r="H11" s="256"/>
    </row>
    <row r="12" spans="1:8" ht="6" customHeight="1" x14ac:dyDescent="0.15">
      <c r="A12" s="72"/>
      <c r="B12" s="72"/>
      <c r="C12" s="72"/>
      <c r="D12" s="72"/>
      <c r="E12" s="72"/>
      <c r="F12" s="72"/>
      <c r="G12" s="72"/>
      <c r="H12" s="72"/>
    </row>
    <row r="13" spans="1:8" x14ac:dyDescent="0.15">
      <c r="A13" s="19" t="s">
        <v>28</v>
      </c>
      <c r="B13" s="252" t="str">
        <f>+'INGRESO DE DATOS'!$C$37</f>
        <v>John Doe</v>
      </c>
      <c r="C13" s="253"/>
      <c r="D13" s="253"/>
      <c r="E13" s="253"/>
      <c r="F13" s="253"/>
      <c r="G13" s="254"/>
      <c r="H13" s="151"/>
    </row>
    <row r="14" spans="1:8" x14ac:dyDescent="0.15">
      <c r="A14" s="19"/>
      <c r="B14" s="40"/>
      <c r="C14" s="40"/>
      <c r="D14" s="40"/>
      <c r="E14" s="40"/>
      <c r="F14" s="40"/>
      <c r="G14" s="151"/>
      <c r="H14" s="151"/>
    </row>
    <row r="15" spans="1:8" x14ac:dyDescent="0.15">
      <c r="A15" s="19" t="s">
        <v>29</v>
      </c>
      <c r="B15" s="74">
        <f>+'INGRESO DE DATOS'!$C$39</f>
        <v>2</v>
      </c>
      <c r="C15" s="32"/>
      <c r="D15" s="40"/>
      <c r="E15" s="40"/>
      <c r="F15" s="40"/>
      <c r="G15" s="151"/>
      <c r="H15" s="151"/>
    </row>
    <row r="16" spans="1:8" x14ac:dyDescent="0.15">
      <c r="A16" s="19"/>
      <c r="B16" s="32"/>
      <c r="C16" s="32"/>
      <c r="D16" s="40"/>
      <c r="E16" s="40"/>
      <c r="F16" s="40"/>
      <c r="G16" s="151"/>
      <c r="H16" s="151"/>
    </row>
    <row r="17" spans="1:15" x14ac:dyDescent="0.15">
      <c r="A17" s="19" t="s">
        <v>30</v>
      </c>
      <c r="B17" s="74">
        <f>+'INGRESO DE DATOS'!$C$41</f>
        <v>1</v>
      </c>
      <c r="C17" s="234" t="str">
        <f>IF('INGRESO DE DATOS'!$P$2=TRUE, "Cotización para dependiente de 24 años","")</f>
        <v/>
      </c>
      <c r="D17" s="235"/>
      <c r="E17" s="21"/>
      <c r="F17" s="21"/>
      <c r="G17" s="151"/>
      <c r="H17" s="151"/>
    </row>
    <row r="18" spans="1:15" x14ac:dyDescent="0.15">
      <c r="A18" s="19"/>
      <c r="B18" s="21"/>
      <c r="C18" s="21"/>
      <c r="D18" s="21"/>
      <c r="E18" s="21"/>
      <c r="F18" s="21"/>
      <c r="G18" s="151"/>
      <c r="H18" s="151"/>
      <c r="K18" s="69"/>
      <c r="L18" s="69"/>
      <c r="M18" s="69"/>
      <c r="N18" s="69"/>
      <c r="O18" s="69"/>
    </row>
    <row r="19" spans="1:15" x14ac:dyDescent="0.15">
      <c r="A19" s="19" t="s">
        <v>31</v>
      </c>
      <c r="B19" s="74">
        <f>+'INGRESO DE DATOS'!$C$43</f>
        <v>30</v>
      </c>
      <c r="C19" s="32"/>
      <c r="D19" s="32"/>
      <c r="E19" s="32" t="s">
        <v>32</v>
      </c>
      <c r="F19" s="74">
        <f>+'INGRESO DE DATOS'!$C$45</f>
        <v>28</v>
      </c>
      <c r="G19" s="151"/>
      <c r="H19" s="151"/>
      <c r="K19" s="56"/>
      <c r="L19" s="56"/>
      <c r="M19" s="56"/>
      <c r="N19" s="56"/>
      <c r="O19" s="56"/>
    </row>
    <row r="20" spans="1:15" ht="19" thickBot="1" x14ac:dyDescent="0.2">
      <c r="A20" s="24"/>
      <c r="B20" s="35"/>
      <c r="C20" s="35"/>
      <c r="D20" s="35"/>
      <c r="E20" s="35"/>
      <c r="F20" s="35"/>
      <c r="G20" s="151"/>
      <c r="H20" s="151"/>
      <c r="K20" s="56"/>
      <c r="L20" s="56"/>
      <c r="M20" s="56"/>
      <c r="N20" s="56"/>
      <c r="O20" s="56"/>
    </row>
    <row r="21" spans="1:15" ht="19" thickBot="1" x14ac:dyDescent="0.2">
      <c r="A21" s="71" t="s">
        <v>33</v>
      </c>
      <c r="B21" s="243">
        <f ca="1">NOW()</f>
        <v>46210.691344212966</v>
      </c>
      <c r="C21" s="244"/>
      <c r="D21" s="46"/>
      <c r="E21" s="46"/>
      <c r="F21" s="46"/>
      <c r="G21" s="46"/>
      <c r="H21" s="46"/>
      <c r="M21" s="37"/>
      <c r="N21" s="37"/>
    </row>
    <row r="22" spans="1:15" x14ac:dyDescent="0.15">
      <c r="A22" s="37"/>
      <c r="K22" s="56"/>
      <c r="L22" s="56"/>
      <c r="M22" s="56"/>
      <c r="N22" s="56"/>
      <c r="O22" s="56"/>
    </row>
    <row r="23" spans="1:15" s="73" customFormat="1" x14ac:dyDescent="0.15">
      <c r="A23" s="255" t="s">
        <v>63</v>
      </c>
      <c r="B23" s="255"/>
      <c r="C23" s="255"/>
      <c r="D23" s="255"/>
      <c r="E23" s="255"/>
      <c r="F23" s="255"/>
      <c r="G23" s="255"/>
      <c r="H23" s="255"/>
    </row>
    <row r="24" spans="1:15" s="73" customFormat="1" x14ac:dyDescent="0.15">
      <c r="A24" s="29" t="s">
        <v>64</v>
      </c>
      <c r="B24" s="30" t="s">
        <v>35</v>
      </c>
      <c r="C24" s="30" t="s">
        <v>36</v>
      </c>
      <c r="D24" s="30" t="s">
        <v>37</v>
      </c>
      <c r="E24" s="30" t="s">
        <v>38</v>
      </c>
      <c r="F24" s="30" t="s">
        <v>39</v>
      </c>
      <c r="G24" s="30" t="s">
        <v>39</v>
      </c>
      <c r="H24" s="30" t="s">
        <v>40</v>
      </c>
    </row>
    <row r="25" spans="1:15" s="73" customFormat="1" x14ac:dyDescent="0.15">
      <c r="A25" s="70" t="s">
        <v>42</v>
      </c>
      <c r="B25" s="123">
        <v>250</v>
      </c>
      <c r="C25" s="124">
        <v>1000</v>
      </c>
      <c r="D25" s="124">
        <v>1000</v>
      </c>
      <c r="E25" s="124">
        <v>1000</v>
      </c>
      <c r="F25" s="124">
        <v>10000</v>
      </c>
      <c r="G25" s="124">
        <v>20000</v>
      </c>
      <c r="H25" s="124">
        <v>30000</v>
      </c>
    </row>
    <row r="26" spans="1:15" s="73" customFormat="1" x14ac:dyDescent="0.15">
      <c r="A26" s="70" t="s">
        <v>43</v>
      </c>
      <c r="B26" s="125">
        <v>2000</v>
      </c>
      <c r="C26" s="126">
        <v>5000</v>
      </c>
      <c r="D26" s="126">
        <v>10000</v>
      </c>
      <c r="E26" s="126">
        <v>20000</v>
      </c>
      <c r="F26" s="126">
        <v>10000</v>
      </c>
      <c r="G26" s="126">
        <v>20000</v>
      </c>
      <c r="H26" s="126">
        <v>30000</v>
      </c>
    </row>
    <row r="27" spans="1:15" s="73" customFormat="1" x14ac:dyDescent="0.15">
      <c r="A27" s="76"/>
      <c r="B27" s="257" t="s">
        <v>44</v>
      </c>
      <c r="C27" s="257"/>
      <c r="D27" s="257"/>
      <c r="E27" s="257"/>
      <c r="F27" s="257"/>
      <c r="G27" s="257"/>
      <c r="H27" s="257"/>
    </row>
    <row r="28" spans="1:15" x14ac:dyDescent="0.15">
      <c r="A28" s="77"/>
      <c r="B28" s="130">
        <f>'BUPA ESSENTIAL CARE'!C38</f>
        <v>5756.2155000000002</v>
      </c>
      <c r="C28" s="130">
        <f>'BUPA ESSENTIAL CARE'!D38</f>
        <v>5146.848</v>
      </c>
      <c r="D28" s="130">
        <f>'BUPA ESSENTIAL CARE'!E38</f>
        <v>4686.9479999999994</v>
      </c>
      <c r="E28" s="130">
        <f>'BUPA ESSENTIAL CARE'!F38</f>
        <v>4201.7534999999998</v>
      </c>
      <c r="F28" s="130">
        <f>'BUPA ESSENTIAL CARE'!G38</f>
        <v>3882.123</v>
      </c>
      <c r="G28" s="130">
        <f>'BUPA ESSENTIAL CARE'!H38</f>
        <v>3080.7472499999999</v>
      </c>
      <c r="H28" s="130">
        <f>'BUPA ESSENTIAL CARE'!I38</f>
        <v>2542.4377450000002</v>
      </c>
    </row>
    <row r="29" spans="1:15" x14ac:dyDescent="0.15">
      <c r="A29" s="77"/>
      <c r="B29" s="248" t="s">
        <v>54</v>
      </c>
      <c r="C29" s="248"/>
      <c r="D29" s="248"/>
      <c r="E29" s="248"/>
      <c r="F29" s="248"/>
      <c r="G29" s="248"/>
      <c r="H29" s="248"/>
    </row>
    <row r="30" spans="1:15" x14ac:dyDescent="0.15">
      <c r="A30" s="77"/>
      <c r="B30" s="132">
        <f>'BUPA ESSENTIAL CARE'!C49</f>
        <v>3087.8067150000002</v>
      </c>
      <c r="C30" s="132">
        <f>'BUPA ESSENTIAL CARE'!D49</f>
        <v>2764.8419400000002</v>
      </c>
      <c r="D30" s="132">
        <f>'BUPA ESSENTIAL CARE'!E49</f>
        <v>2521.09494</v>
      </c>
      <c r="E30" s="132">
        <f>'BUPA ESSENTIAL CARE'!F49</f>
        <v>2263.941855</v>
      </c>
      <c r="F30" s="132">
        <f>'BUPA ESSENTIAL CARE'!G49</f>
        <v>2094.5376900000001</v>
      </c>
      <c r="G30" s="132">
        <f>'BUPA ESSENTIAL CARE'!H49</f>
        <v>1669.8085424999999</v>
      </c>
      <c r="H30" s="132">
        <f>'BUPA ESSENTIAL CARE'!I49</f>
        <v>1385.4680048500002</v>
      </c>
    </row>
    <row r="31" spans="1:15" x14ac:dyDescent="0.15">
      <c r="A31" s="77"/>
      <c r="B31" s="132">
        <f>'BUPA ESSENTIAL CARE'!C50</f>
        <v>3009.0567150000002</v>
      </c>
      <c r="C31" s="132">
        <f>'BUPA ESSENTIAL CARE'!D50</f>
        <v>2686.0919400000002</v>
      </c>
      <c r="D31" s="132">
        <f>'BUPA ESSENTIAL CARE'!E50</f>
        <v>2442.3449400000004</v>
      </c>
      <c r="E31" s="132">
        <f>'BUPA ESSENTIAL CARE'!F50</f>
        <v>2185.191855</v>
      </c>
      <c r="F31" s="132">
        <f>'BUPA ESSENTIAL CARE'!G50</f>
        <v>2015.7876900000003</v>
      </c>
      <c r="G31" s="132">
        <f>'BUPA ESSENTIAL CARE'!H50</f>
        <v>1591.0585425000002</v>
      </c>
      <c r="H31" s="132">
        <f>'BUPA ESSENTIAL CARE'!I50</f>
        <v>1304.6680048500002</v>
      </c>
    </row>
    <row r="32" spans="1:15" x14ac:dyDescent="0.15">
      <c r="A32" s="77"/>
      <c r="B32" s="131">
        <f>'BUPA ESSENTIAL CARE'!C51</f>
        <v>6096.8634300000003</v>
      </c>
      <c r="C32" s="131">
        <f>'BUPA ESSENTIAL CARE'!D51</f>
        <v>5450.9338800000005</v>
      </c>
      <c r="D32" s="131">
        <f>'BUPA ESSENTIAL CARE'!E51</f>
        <v>4963.4398799999999</v>
      </c>
      <c r="E32" s="131">
        <f>'BUPA ESSENTIAL CARE'!F51</f>
        <v>4449.1337100000001</v>
      </c>
      <c r="F32" s="131">
        <f>'BUPA ESSENTIAL CARE'!G51</f>
        <v>4110.3253800000002</v>
      </c>
      <c r="G32" s="131">
        <f>'BUPA ESSENTIAL CARE'!H51</f>
        <v>3260.8670849999999</v>
      </c>
      <c r="H32" s="131">
        <f>'BUPA ESSENTIAL CARE'!I51</f>
        <v>2690.1360097000006</v>
      </c>
    </row>
    <row r="33" spans="1:8" x14ac:dyDescent="0.15">
      <c r="A33" s="77"/>
      <c r="B33" s="248" t="s">
        <v>57</v>
      </c>
      <c r="C33" s="248"/>
      <c r="D33" s="248"/>
      <c r="E33" s="248"/>
      <c r="F33" s="248"/>
      <c r="G33" s="248"/>
      <c r="H33" s="248"/>
    </row>
    <row r="34" spans="1:8" x14ac:dyDescent="0.15">
      <c r="A34" s="77"/>
      <c r="B34" s="132">
        <f>'BUPA ESSENTIAL CARE'!C62</f>
        <v>1640.0530125</v>
      </c>
      <c r="C34" s="132">
        <f>'BUPA ESSENTIAL CARE'!D62</f>
        <v>1472.47695</v>
      </c>
      <c r="D34" s="132">
        <f>'BUPA ESSENTIAL CARE'!E62</f>
        <v>1346.0044500000001</v>
      </c>
      <c r="E34" s="132">
        <f>'BUPA ESSENTIAL CARE'!F62</f>
        <v>1212.5759625000001</v>
      </c>
      <c r="F34" s="132">
        <f>'BUPA ESSENTIAL CARE'!G62</f>
        <v>1124.6775750000002</v>
      </c>
      <c r="G34" s="132">
        <f>'BUPA ESSENTIAL CARE'!H62</f>
        <v>904.29924375000007</v>
      </c>
      <c r="H34" s="132">
        <f>'BUPA ESSENTIAL CARE'!I62</f>
        <v>757.75037987500002</v>
      </c>
    </row>
    <row r="35" spans="1:8" x14ac:dyDescent="0.15">
      <c r="A35" s="77"/>
      <c r="B35" s="132">
        <f>'BUPA ESSENTIAL CARE'!C63</f>
        <v>1561.3030125</v>
      </c>
      <c r="C35" s="132">
        <f>'BUPA ESSENTIAL CARE'!D63</f>
        <v>1393.72695</v>
      </c>
      <c r="D35" s="132">
        <f>'BUPA ESSENTIAL CARE'!E63</f>
        <v>1267.2544500000001</v>
      </c>
      <c r="E35" s="132">
        <f>'BUPA ESSENTIAL CARE'!F63</f>
        <v>1133.8259625000001</v>
      </c>
      <c r="F35" s="132">
        <f>'BUPA ESSENTIAL CARE'!G63</f>
        <v>1045.9275750000002</v>
      </c>
      <c r="G35" s="132">
        <f>'BUPA ESSENTIAL CARE'!H63</f>
        <v>825.54924375000007</v>
      </c>
      <c r="H35" s="132">
        <f>'BUPA ESSENTIAL CARE'!I63</f>
        <v>676.95037987500007</v>
      </c>
    </row>
    <row r="36" spans="1:8" x14ac:dyDescent="0.15">
      <c r="A36" s="77"/>
      <c r="B36" s="131">
        <f>'BUPA ESSENTIAL CARE'!C64</f>
        <v>6323.9620500000001</v>
      </c>
      <c r="C36" s="131">
        <f>'BUPA ESSENTIAL CARE'!D64</f>
        <v>5653.6578</v>
      </c>
      <c r="D36" s="131">
        <f>'BUPA ESSENTIAL CARE'!E64</f>
        <v>5147.7678000000005</v>
      </c>
      <c r="E36" s="131">
        <f>'BUPA ESSENTIAL CARE'!F64</f>
        <v>4614.0538500000002</v>
      </c>
      <c r="F36" s="131">
        <f>'BUPA ESSENTIAL CARE'!G64</f>
        <v>4262.4603000000006</v>
      </c>
      <c r="G36" s="131">
        <f>'BUPA ESSENTIAL CARE'!H64</f>
        <v>3380.9469750000003</v>
      </c>
      <c r="H36" s="131">
        <f>'BUPA ESSENTIAL CARE'!I64</f>
        <v>2788.6015195</v>
      </c>
    </row>
    <row r="37" spans="1:8" x14ac:dyDescent="0.15">
      <c r="A37" s="77"/>
      <c r="B37" s="247" t="s">
        <v>59</v>
      </c>
      <c r="C37" s="248"/>
      <c r="D37" s="248"/>
      <c r="E37" s="248"/>
      <c r="F37" s="248"/>
      <c r="G37" s="248"/>
      <c r="H37" s="248"/>
    </row>
    <row r="38" spans="1:8" x14ac:dyDescent="0.15">
      <c r="A38" s="77"/>
      <c r="B38" s="132">
        <f>'BUPA ESSENTIAL CARE'!C75</f>
        <v>608.64678000000004</v>
      </c>
      <c r="C38" s="132">
        <f>'BUPA ESSENTIAL CARE'!D75</f>
        <v>551.77248000000009</v>
      </c>
      <c r="D38" s="132">
        <f>'BUPA ESSENTIAL CARE'!E75</f>
        <v>508.84848000000005</v>
      </c>
      <c r="E38" s="132">
        <f>'BUPA ESSENTIAL CARE'!F75</f>
        <v>463.56365999999997</v>
      </c>
      <c r="F38" s="132">
        <f>'BUPA ESSENTIAL CARE'!G75</f>
        <v>433.73148000000003</v>
      </c>
      <c r="G38" s="132">
        <f>'BUPA ESSENTIAL CARE'!H75</f>
        <v>358.93641000000002</v>
      </c>
      <c r="H38" s="132">
        <f>'BUPA ESSENTIAL CARE'!I75</f>
        <v>310.55285620000001</v>
      </c>
    </row>
    <row r="39" spans="1:8" x14ac:dyDescent="0.15">
      <c r="A39" s="77"/>
      <c r="B39" s="132">
        <f>'BUPA ESSENTIAL CARE'!C76</f>
        <v>529.89678000000015</v>
      </c>
      <c r="C39" s="132">
        <f>'BUPA ESSENTIAL CARE'!D76</f>
        <v>473.02248000000003</v>
      </c>
      <c r="D39" s="132">
        <f>'BUPA ESSENTIAL CARE'!E76</f>
        <v>430.09848000000005</v>
      </c>
      <c r="E39" s="132">
        <f>'BUPA ESSENTIAL CARE'!F76</f>
        <v>384.81365999999997</v>
      </c>
      <c r="F39" s="132">
        <f>'BUPA ESSENTIAL CARE'!G76</f>
        <v>354.98148000000003</v>
      </c>
      <c r="G39" s="132">
        <f>'BUPA ESSENTIAL CARE'!H76</f>
        <v>280.18641000000002</v>
      </c>
      <c r="H39" s="132">
        <f>'BUPA ESSENTIAL CARE'!I76</f>
        <v>229.75285620000002</v>
      </c>
    </row>
    <row r="40" spans="1:8" s="73" customFormat="1" x14ac:dyDescent="0.15">
      <c r="A40" s="129"/>
      <c r="B40" s="131">
        <f>'BUPA ESSENTIAL CARE'!C77</f>
        <v>6437.5113600000013</v>
      </c>
      <c r="C40" s="131">
        <f>'BUPA ESSENTIAL CARE'!D77</f>
        <v>5755.019760000001</v>
      </c>
      <c r="D40" s="131">
        <f>'BUPA ESSENTIAL CARE'!E77</f>
        <v>5239.9317600000004</v>
      </c>
      <c r="E40" s="131">
        <f>'BUPA ESSENTIAL CARE'!F77</f>
        <v>4696.5139199999994</v>
      </c>
      <c r="F40" s="131">
        <f>'BUPA ESSENTIAL CARE'!G77</f>
        <v>4338.5277600000009</v>
      </c>
      <c r="G40" s="131">
        <f>'BUPA ESSENTIAL CARE'!H77</f>
        <v>3440.9869200000003</v>
      </c>
      <c r="H40" s="131">
        <f>'BUPA ESSENTIAL CARE'!I77</f>
        <v>2837.8342744000001</v>
      </c>
    </row>
    <row r="41" spans="1:8" s="73" customFormat="1" x14ac:dyDescent="0.15">
      <c r="A41" s="128"/>
      <c r="B41" s="38"/>
      <c r="C41" s="38"/>
      <c r="D41" s="38"/>
      <c r="E41" s="38"/>
    </row>
    <row r="42" spans="1:8" s="73" customFormat="1" ht="18" customHeight="1" x14ac:dyDescent="0.15">
      <c r="A42" s="249" t="s">
        <v>65</v>
      </c>
      <c r="B42" s="250"/>
      <c r="C42" s="250"/>
      <c r="D42" s="250"/>
      <c r="E42" s="250"/>
      <c r="F42" s="250"/>
      <c r="G42" s="250"/>
      <c r="H42" s="250"/>
    </row>
    <row r="43" spans="1:8" s="73" customFormat="1" ht="103" customHeight="1" x14ac:dyDescent="0.15">
      <c r="A43" s="249"/>
      <c r="B43" s="250"/>
      <c r="C43" s="250"/>
      <c r="D43" s="250"/>
      <c r="E43" s="250"/>
      <c r="F43" s="250"/>
      <c r="G43" s="250"/>
      <c r="H43" s="250"/>
    </row>
    <row r="44" spans="1:8" x14ac:dyDescent="0.15">
      <c r="A44" s="127"/>
      <c r="B44" s="127"/>
      <c r="C44" s="127"/>
      <c r="D44" s="127"/>
      <c r="E44" s="127"/>
      <c r="F44" s="127"/>
    </row>
    <row r="45" spans="1:8" x14ac:dyDescent="0.15">
      <c r="A45" s="127"/>
      <c r="B45" s="127"/>
      <c r="C45" s="127"/>
      <c r="D45" s="127"/>
      <c r="E45" s="127"/>
      <c r="F45" s="127"/>
    </row>
    <row r="46" spans="1:8" x14ac:dyDescent="0.15">
      <c r="A46" s="127"/>
      <c r="B46" s="127"/>
      <c r="C46" s="127"/>
      <c r="D46" s="127"/>
      <c r="E46" s="127"/>
      <c r="F46" s="127"/>
    </row>
    <row r="47" spans="1:8" x14ac:dyDescent="0.15">
      <c r="A47" s="127"/>
      <c r="B47" s="127"/>
      <c r="C47" s="127"/>
      <c r="D47" s="127"/>
      <c r="E47" s="127"/>
      <c r="F47" s="127"/>
    </row>
    <row r="48" spans="1:8" x14ac:dyDescent="0.15">
      <c r="A48" s="127"/>
      <c r="B48" s="127"/>
      <c r="C48" s="127"/>
      <c r="D48" s="127"/>
      <c r="E48" s="127"/>
      <c r="F48" s="127"/>
    </row>
    <row r="49" spans="1:10" x14ac:dyDescent="0.15">
      <c r="A49" s="127"/>
      <c r="B49" s="127"/>
      <c r="C49" s="127"/>
      <c r="D49" s="127"/>
      <c r="E49" s="127"/>
      <c r="F49" s="127"/>
    </row>
    <row r="50" spans="1:10" x14ac:dyDescent="0.15">
      <c r="A50" s="127"/>
    </row>
    <row r="51" spans="1:10" x14ac:dyDescent="0.15">
      <c r="J51" s="39"/>
    </row>
    <row r="52" spans="1:10" x14ac:dyDescent="0.15">
      <c r="J52" s="39"/>
    </row>
  </sheetData>
  <sheetProtection algorithmName="SHA-512" hashValue="FFNt329AS10TnSJVzYeXfs/ClOJii7QLgAONDzmgPbE+TIwcrY4nRPNXvd8c+lyp1i+CfRCe+joAz0cMKvpMrw==" saltValue="ivtK6LVBvPI5/ipbQ7rFbA==" spinCount="100000" sheet="1" objects="1" scenarios="1"/>
  <mergeCells count="11">
    <mergeCell ref="B37:H37"/>
    <mergeCell ref="A42:H43"/>
    <mergeCell ref="A1:H4"/>
    <mergeCell ref="B21:C21"/>
    <mergeCell ref="B13:G13"/>
    <mergeCell ref="C17:D17"/>
    <mergeCell ref="A23:H23"/>
    <mergeCell ref="A5:H11"/>
    <mergeCell ref="B27:H27"/>
    <mergeCell ref="B29:H29"/>
    <mergeCell ref="B33:H33"/>
  </mergeCells>
  <phoneticPr fontId="9" type="noConversion"/>
  <conditionalFormatting sqref="B15">
    <cfRule type="cellIs" dxfId="8" priority="2" stopIfTrue="1" operator="greaterThan">
      <formula>2</formula>
    </cfRule>
    <cfRule type="cellIs" dxfId="7" priority="3" stopIfTrue="1" operator="lessThan">
      <formula>1</formula>
    </cfRule>
  </conditionalFormatting>
  <conditionalFormatting sqref="B19 F19">
    <cfRule type="cellIs" dxfId="6" priority="4" stopIfTrue="1" operator="greaterThan">
      <formula>73</formula>
    </cfRule>
    <cfRule type="cellIs" dxfId="5" priority="5" stopIfTrue="1" operator="lessThan">
      <formula>18</formula>
    </cfRule>
  </conditionalFormatting>
  <conditionalFormatting sqref="C17:D17">
    <cfRule type="containsText" dxfId="4" priority="1" operator="containsText" text="Cotización para dependiente de 24 años">
      <formula>NOT(ISERROR(SEARCH("Cotización para dependiente de 24 años",C17)))</formula>
    </cfRule>
  </conditionalFormatting>
  <printOptions horizontalCentered="1" verticalCentered="1"/>
  <pageMargins left="0.25" right="0.25" top="0.25" bottom="0.25" header="0.511811023622047" footer="0.511811023622047"/>
  <pageSetup paperSize="9" scale="58" orientation="portrait" horizontalDpi="300" verticalDpi="30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pageSetUpPr fitToPage="1"/>
  </sheetPr>
  <dimension ref="A1:X303"/>
  <sheetViews>
    <sheetView showGridLines="0" topLeftCell="A1048576" zoomScale="75" zoomScaleNormal="100" workbookViewId="0">
      <selection sqref="A1:XFD1048576"/>
    </sheetView>
  </sheetViews>
  <sheetFormatPr baseColWidth="10" defaultColWidth="8.83203125" defaultRowHeight="13" zeroHeight="1" x14ac:dyDescent="0.15"/>
  <cols>
    <col min="1" max="1" width="6.6640625" style="80" bestFit="1" customWidth="1"/>
    <col min="2" max="2" width="11.5" style="85" bestFit="1" customWidth="1"/>
    <col min="3" max="7" width="12.33203125" style="86" customWidth="1"/>
    <col min="8" max="9" width="12.33203125" style="87" customWidth="1"/>
    <col min="10" max="16" width="12" style="87" customWidth="1"/>
    <col min="17" max="17" width="4.83203125" style="87" bestFit="1" customWidth="1"/>
    <col min="18" max="24" width="10.1640625" style="87" bestFit="1" customWidth="1"/>
    <col min="25" max="25" width="8.83203125" style="87"/>
    <col min="26" max="26" width="11" style="87" customWidth="1"/>
    <col min="27" max="16384" width="8.83203125" style="87"/>
  </cols>
  <sheetData>
    <row r="1" spans="1:24" hidden="1" x14ac:dyDescent="0.15">
      <c r="O1" s="88"/>
      <c r="P1" s="85"/>
      <c r="Q1" s="85"/>
      <c r="R1" s="85"/>
      <c r="S1" s="85"/>
    </row>
    <row r="2" spans="1:24" ht="18" hidden="1" x14ac:dyDescent="0.2">
      <c r="A2" s="270"/>
      <c r="B2" s="270"/>
      <c r="C2" s="270"/>
      <c r="D2" s="270"/>
      <c r="E2" s="270"/>
      <c r="F2" s="270"/>
      <c r="G2" s="270"/>
      <c r="H2" s="89"/>
      <c r="I2" s="267" t="s">
        <v>66</v>
      </c>
      <c r="J2" s="267"/>
      <c r="K2" s="90">
        <v>9.3333333333333338E-2</v>
      </c>
      <c r="M2" s="91" t="s">
        <v>67</v>
      </c>
      <c r="N2" s="195">
        <f>'INGRESO DE DATOS'!P30</f>
        <v>1</v>
      </c>
      <c r="O2" s="92" t="s">
        <v>13</v>
      </c>
      <c r="P2" s="93"/>
      <c r="Q2" s="93"/>
      <c r="R2" s="93"/>
      <c r="S2" s="93"/>
      <c r="U2" s="258"/>
      <c r="V2" s="258"/>
      <c r="W2" s="258"/>
    </row>
    <row r="3" spans="1:24" ht="19" hidden="1" thickBot="1" x14ac:dyDescent="0.25">
      <c r="A3" s="270"/>
      <c r="B3" s="270"/>
      <c r="C3" s="270"/>
      <c r="D3" s="270"/>
      <c r="E3" s="270"/>
      <c r="F3" s="270"/>
      <c r="G3" s="270"/>
      <c r="H3" s="89"/>
      <c r="I3" s="190" t="s">
        <v>68</v>
      </c>
      <c r="J3" s="190"/>
      <c r="K3" s="95">
        <v>0.27500000000000002</v>
      </c>
      <c r="M3" s="263" t="s">
        <v>69</v>
      </c>
      <c r="N3" s="264"/>
      <c r="O3" s="96">
        <f>'INGRESO DE DATOS'!O39</f>
        <v>0</v>
      </c>
      <c r="P3" s="97"/>
      <c r="Q3" s="97"/>
      <c r="R3" s="97"/>
      <c r="S3" s="97"/>
      <c r="U3" s="94"/>
      <c r="V3" s="94"/>
      <c r="W3" s="94"/>
    </row>
    <row r="4" spans="1:24" ht="16" hidden="1" thickBot="1" x14ac:dyDescent="0.25">
      <c r="A4" s="117"/>
      <c r="B4" s="89"/>
      <c r="C4" s="272"/>
      <c r="D4" s="272"/>
      <c r="E4" s="272"/>
      <c r="F4" s="272"/>
      <c r="G4" s="272"/>
      <c r="H4" s="89"/>
      <c r="I4" s="190" t="s">
        <v>70</v>
      </c>
      <c r="J4" s="190"/>
      <c r="K4" s="79">
        <v>0.53</v>
      </c>
      <c r="M4" s="265" t="s">
        <v>71</v>
      </c>
      <c r="N4" s="266"/>
      <c r="O4" s="99">
        <f>'INGRESO DE DATOS'!O47</f>
        <v>1</v>
      </c>
      <c r="P4" s="97"/>
      <c r="Q4" s="97"/>
      <c r="R4" s="97"/>
      <c r="S4" s="97"/>
      <c r="U4" s="94"/>
      <c r="V4" s="100"/>
      <c r="W4" s="101"/>
    </row>
    <row r="5" spans="1:24" hidden="1" x14ac:dyDescent="0.15">
      <c r="A5" s="271"/>
      <c r="B5" s="271"/>
      <c r="C5" s="98"/>
      <c r="D5" s="98"/>
      <c r="E5" s="98"/>
      <c r="F5" s="102"/>
      <c r="G5" s="102"/>
      <c r="H5" s="89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</row>
    <row r="6" spans="1:24" ht="18" hidden="1" x14ac:dyDescent="0.2">
      <c r="A6" s="186" t="s">
        <v>63</v>
      </c>
      <c r="B6" s="187"/>
      <c r="C6" s="187"/>
      <c r="D6" s="187"/>
      <c r="E6" s="187"/>
      <c r="F6" s="187"/>
      <c r="G6" s="187"/>
      <c r="H6" s="187"/>
      <c r="I6" s="187"/>
    </row>
    <row r="7" spans="1:24" ht="18" hidden="1" x14ac:dyDescent="0.2">
      <c r="A7" s="188" t="s">
        <v>44</v>
      </c>
      <c r="B7" s="189"/>
      <c r="C7" s="189"/>
      <c r="D7" s="189"/>
      <c r="E7" s="189"/>
      <c r="F7" s="189"/>
      <c r="G7" s="189"/>
      <c r="H7" s="189"/>
      <c r="I7" s="189"/>
    </row>
    <row r="8" spans="1:24" hidden="1" x14ac:dyDescent="0.15">
      <c r="A8" s="81"/>
      <c r="B8" s="80"/>
      <c r="C8" s="80"/>
      <c r="D8" s="80"/>
      <c r="E8" s="80"/>
      <c r="F8" s="80"/>
      <c r="G8" s="80"/>
      <c r="H8" s="80"/>
      <c r="I8" s="80"/>
    </row>
    <row r="9" spans="1:24" hidden="1" x14ac:dyDescent="0.15">
      <c r="A9" s="261" t="s">
        <v>72</v>
      </c>
      <c r="B9" s="262"/>
      <c r="C9" s="118">
        <v>500</v>
      </c>
      <c r="D9" s="118">
        <v>1000</v>
      </c>
      <c r="E9" s="118">
        <v>1000</v>
      </c>
      <c r="F9" s="118">
        <v>1000</v>
      </c>
      <c r="G9" s="118">
        <v>10000</v>
      </c>
      <c r="H9" s="119">
        <v>20000</v>
      </c>
      <c r="I9" s="119">
        <v>30000</v>
      </c>
      <c r="J9" s="191" t="s">
        <v>73</v>
      </c>
      <c r="K9" s="185"/>
      <c r="L9" s="185"/>
      <c r="M9" s="185"/>
      <c r="N9" s="185"/>
      <c r="O9" s="185"/>
      <c r="P9" s="185"/>
      <c r="Q9" s="103"/>
      <c r="R9" s="185" t="s">
        <v>74</v>
      </c>
      <c r="S9" s="185"/>
      <c r="T9" s="185"/>
      <c r="U9" s="185"/>
      <c r="V9" s="185"/>
      <c r="W9" s="185"/>
      <c r="X9" s="185"/>
    </row>
    <row r="10" spans="1:24" ht="14" hidden="1" x14ac:dyDescent="0.2">
      <c r="A10" s="81">
        <v>18</v>
      </c>
      <c r="B10" s="104"/>
      <c r="C10" s="105">
        <f t="shared" ref="C10" si="0">R10</f>
        <v>1819.8899999999999</v>
      </c>
      <c r="D10" s="105">
        <f t="shared" ref="D10" si="1">S10</f>
        <v>1623.885</v>
      </c>
      <c r="E10" s="105">
        <f t="shared" ref="E10" si="2">T10</f>
        <v>1476.06</v>
      </c>
      <c r="F10" s="105">
        <f t="shared" ref="F10" si="3">U10</f>
        <v>1321.665</v>
      </c>
      <c r="G10" s="105">
        <f t="shared" ref="G10" si="4">V10</f>
        <v>1218.7349999999999</v>
      </c>
      <c r="H10" s="105">
        <f t="shared" ref="H10" si="5">W10</f>
        <v>962.505</v>
      </c>
      <c r="I10" s="105">
        <f t="shared" ref="I10" si="6">X10</f>
        <v>789.25410000000011</v>
      </c>
      <c r="J10" s="106">
        <v>1819.8899999999999</v>
      </c>
      <c r="K10" s="106">
        <v>1623.885</v>
      </c>
      <c r="L10" s="107">
        <v>1476.06</v>
      </c>
      <c r="M10" s="107">
        <v>1321.665</v>
      </c>
      <c r="N10" s="107">
        <v>1218.7349999999999</v>
      </c>
      <c r="O10" s="107">
        <v>962.505</v>
      </c>
      <c r="P10" s="108">
        <v>789.25410000000011</v>
      </c>
      <c r="R10" s="108">
        <f>J10*$O$4</f>
        <v>1819.8899999999999</v>
      </c>
      <c r="S10" s="108">
        <f t="shared" ref="S10:X10" si="7">K10*$O$4</f>
        <v>1623.885</v>
      </c>
      <c r="T10" s="108">
        <f t="shared" si="7"/>
        <v>1476.06</v>
      </c>
      <c r="U10" s="108">
        <f t="shared" si="7"/>
        <v>1321.665</v>
      </c>
      <c r="V10" s="108">
        <f t="shared" si="7"/>
        <v>1218.7349999999999</v>
      </c>
      <c r="W10" s="108">
        <f t="shared" si="7"/>
        <v>962.505</v>
      </c>
      <c r="X10" s="108">
        <f t="shared" si="7"/>
        <v>789.25410000000011</v>
      </c>
    </row>
    <row r="11" spans="1:24" ht="14" hidden="1" x14ac:dyDescent="0.2">
      <c r="A11" s="81">
        <v>19</v>
      </c>
      <c r="B11" s="104"/>
      <c r="C11" s="105">
        <f t="shared" ref="C11:C74" si="8">R11</f>
        <v>1849.4549999999999</v>
      </c>
      <c r="D11" s="105">
        <f t="shared" ref="D11:D74" si="9">S11</f>
        <v>1650.165</v>
      </c>
      <c r="E11" s="105">
        <f t="shared" ref="E11:E74" si="10">T11</f>
        <v>1500.1499999999999</v>
      </c>
      <c r="F11" s="105">
        <f t="shared" ref="F11:F74" si="11">U11</f>
        <v>1342.47</v>
      </c>
      <c r="G11" s="105">
        <f t="shared" ref="G11:G74" si="12">V11</f>
        <v>1238.4449999999999</v>
      </c>
      <c r="H11" s="105">
        <f t="shared" ref="H11:H74" si="13">W11</f>
        <v>977.83499999999992</v>
      </c>
      <c r="I11" s="105">
        <f t="shared" ref="I11:I74" si="14">X11</f>
        <v>801.82470000000001</v>
      </c>
      <c r="J11" s="106">
        <v>1849.4549999999999</v>
      </c>
      <c r="K11" s="106">
        <v>1650.165</v>
      </c>
      <c r="L11" s="107">
        <v>1500.1499999999999</v>
      </c>
      <c r="M11" s="107">
        <v>1342.47</v>
      </c>
      <c r="N11" s="107">
        <v>1238.4449999999999</v>
      </c>
      <c r="O11" s="107">
        <v>977.83499999999992</v>
      </c>
      <c r="P11" s="108">
        <v>801.82470000000001</v>
      </c>
      <c r="R11" s="108">
        <f t="shared" ref="R11:R74" si="15">J11*$O$4</f>
        <v>1849.4549999999999</v>
      </c>
      <c r="S11" s="108">
        <f t="shared" ref="S11:S74" si="16">K11*$O$4</f>
        <v>1650.165</v>
      </c>
      <c r="T11" s="108">
        <f t="shared" ref="T11:T74" si="17">L11*$O$4</f>
        <v>1500.1499999999999</v>
      </c>
      <c r="U11" s="108">
        <f t="shared" ref="U11:U74" si="18">M11*$O$4</f>
        <v>1342.47</v>
      </c>
      <c r="V11" s="108">
        <f t="shared" ref="V11:V74" si="19">N11*$O$4</f>
        <v>1238.4449999999999</v>
      </c>
      <c r="W11" s="108">
        <f t="shared" ref="W11:W74" si="20">O11*$O$4</f>
        <v>977.83499999999992</v>
      </c>
      <c r="X11" s="108">
        <f t="shared" ref="X11:X74" si="21">P11*$O$4</f>
        <v>801.82470000000001</v>
      </c>
    </row>
    <row r="12" spans="1:24" ht="14" hidden="1" x14ac:dyDescent="0.2">
      <c r="A12" s="81">
        <v>20</v>
      </c>
      <c r="B12" s="104"/>
      <c r="C12" s="105">
        <f t="shared" si="8"/>
        <v>1877.925</v>
      </c>
      <c r="D12" s="105">
        <f t="shared" si="9"/>
        <v>1676.4449999999999</v>
      </c>
      <c r="E12" s="105">
        <f t="shared" si="10"/>
        <v>1524.24</v>
      </c>
      <c r="F12" s="105">
        <f t="shared" si="11"/>
        <v>1364.37</v>
      </c>
      <c r="G12" s="105">
        <f t="shared" si="12"/>
        <v>1259.25</v>
      </c>
      <c r="H12" s="105">
        <f t="shared" si="13"/>
        <v>993.16499999999996</v>
      </c>
      <c r="I12" s="105">
        <f t="shared" si="14"/>
        <v>814.39530000000002</v>
      </c>
      <c r="J12" s="106">
        <v>1877.925</v>
      </c>
      <c r="K12" s="106">
        <v>1676.4449999999999</v>
      </c>
      <c r="L12" s="107">
        <v>1524.24</v>
      </c>
      <c r="M12" s="107">
        <v>1364.37</v>
      </c>
      <c r="N12" s="107">
        <v>1259.25</v>
      </c>
      <c r="O12" s="107">
        <v>993.16499999999996</v>
      </c>
      <c r="P12" s="108">
        <v>814.39530000000002</v>
      </c>
      <c r="R12" s="108">
        <f t="shared" si="15"/>
        <v>1877.925</v>
      </c>
      <c r="S12" s="108">
        <f t="shared" si="16"/>
        <v>1676.4449999999999</v>
      </c>
      <c r="T12" s="108">
        <f t="shared" si="17"/>
        <v>1524.24</v>
      </c>
      <c r="U12" s="108">
        <f t="shared" si="18"/>
        <v>1364.37</v>
      </c>
      <c r="V12" s="108">
        <f t="shared" si="19"/>
        <v>1259.25</v>
      </c>
      <c r="W12" s="108">
        <f t="shared" si="20"/>
        <v>993.16499999999996</v>
      </c>
      <c r="X12" s="108">
        <f t="shared" si="21"/>
        <v>814.39530000000002</v>
      </c>
    </row>
    <row r="13" spans="1:24" ht="14" hidden="1" x14ac:dyDescent="0.2">
      <c r="A13" s="81">
        <v>21</v>
      </c>
      <c r="B13" s="104"/>
      <c r="C13" s="105">
        <f t="shared" si="8"/>
        <v>1907.49</v>
      </c>
      <c r="D13" s="105">
        <f t="shared" si="9"/>
        <v>1702.7249999999999</v>
      </c>
      <c r="E13" s="105">
        <f t="shared" si="10"/>
        <v>1548.33</v>
      </c>
      <c r="F13" s="105">
        <f t="shared" si="11"/>
        <v>1385.175</v>
      </c>
      <c r="G13" s="105">
        <f t="shared" si="12"/>
        <v>1277.865</v>
      </c>
      <c r="H13" s="105">
        <f t="shared" si="13"/>
        <v>1009.59</v>
      </c>
      <c r="I13" s="105">
        <f t="shared" si="14"/>
        <v>827.86380000000008</v>
      </c>
      <c r="J13" s="106">
        <v>1907.49</v>
      </c>
      <c r="K13" s="106">
        <v>1702.7249999999999</v>
      </c>
      <c r="L13" s="107">
        <v>1548.33</v>
      </c>
      <c r="M13" s="107">
        <v>1385.175</v>
      </c>
      <c r="N13" s="107">
        <v>1277.865</v>
      </c>
      <c r="O13" s="107">
        <v>1009.59</v>
      </c>
      <c r="P13" s="108">
        <v>827.86380000000008</v>
      </c>
      <c r="R13" s="108">
        <f t="shared" si="15"/>
        <v>1907.49</v>
      </c>
      <c r="S13" s="108">
        <f t="shared" si="16"/>
        <v>1702.7249999999999</v>
      </c>
      <c r="T13" s="108">
        <f t="shared" si="17"/>
        <v>1548.33</v>
      </c>
      <c r="U13" s="108">
        <f t="shared" si="18"/>
        <v>1385.175</v>
      </c>
      <c r="V13" s="108">
        <f t="shared" si="19"/>
        <v>1277.865</v>
      </c>
      <c r="W13" s="108">
        <f t="shared" si="20"/>
        <v>1009.59</v>
      </c>
      <c r="X13" s="108">
        <f t="shared" si="21"/>
        <v>827.86380000000008</v>
      </c>
    </row>
    <row r="14" spans="1:24" ht="14" hidden="1" x14ac:dyDescent="0.2">
      <c r="A14" s="81">
        <v>22</v>
      </c>
      <c r="B14" s="104"/>
      <c r="C14" s="105">
        <f t="shared" si="8"/>
        <v>1935.96</v>
      </c>
      <c r="D14" s="105">
        <f t="shared" si="9"/>
        <v>1727.9099999999999</v>
      </c>
      <c r="E14" s="105">
        <f t="shared" si="10"/>
        <v>1572.42</v>
      </c>
      <c r="F14" s="105">
        <f t="shared" si="11"/>
        <v>1407.075</v>
      </c>
      <c r="G14" s="105">
        <f t="shared" si="12"/>
        <v>1297.575</v>
      </c>
      <c r="H14" s="105">
        <f t="shared" si="13"/>
        <v>1024.92</v>
      </c>
      <c r="I14" s="105">
        <f t="shared" si="14"/>
        <v>840.4344000000001</v>
      </c>
      <c r="J14" s="106">
        <v>1935.96</v>
      </c>
      <c r="K14" s="106">
        <v>1727.9099999999999</v>
      </c>
      <c r="L14" s="107">
        <v>1572.42</v>
      </c>
      <c r="M14" s="107">
        <v>1407.075</v>
      </c>
      <c r="N14" s="107">
        <v>1297.575</v>
      </c>
      <c r="O14" s="107">
        <v>1024.92</v>
      </c>
      <c r="P14" s="108">
        <v>840.4344000000001</v>
      </c>
      <c r="R14" s="108">
        <f t="shared" si="15"/>
        <v>1935.96</v>
      </c>
      <c r="S14" s="108">
        <f t="shared" si="16"/>
        <v>1727.9099999999999</v>
      </c>
      <c r="T14" s="108">
        <f t="shared" si="17"/>
        <v>1572.42</v>
      </c>
      <c r="U14" s="108">
        <f t="shared" si="18"/>
        <v>1407.075</v>
      </c>
      <c r="V14" s="108">
        <f t="shared" si="19"/>
        <v>1297.575</v>
      </c>
      <c r="W14" s="108">
        <f t="shared" si="20"/>
        <v>1024.92</v>
      </c>
      <c r="X14" s="108">
        <f t="shared" si="21"/>
        <v>840.4344000000001</v>
      </c>
    </row>
    <row r="15" spans="1:24" ht="14" hidden="1" x14ac:dyDescent="0.2">
      <c r="A15" s="81">
        <v>23</v>
      </c>
      <c r="B15" s="104"/>
      <c r="C15" s="105">
        <f t="shared" si="8"/>
        <v>1966.62</v>
      </c>
      <c r="D15" s="105">
        <f t="shared" si="9"/>
        <v>1754.19</v>
      </c>
      <c r="E15" s="105">
        <f t="shared" si="10"/>
        <v>1595.415</v>
      </c>
      <c r="F15" s="105">
        <f t="shared" si="11"/>
        <v>1427.8799999999999</v>
      </c>
      <c r="G15" s="105">
        <f t="shared" si="12"/>
        <v>1317.2849999999999</v>
      </c>
      <c r="H15" s="105">
        <f t="shared" si="13"/>
        <v>1040.25</v>
      </c>
      <c r="I15" s="105">
        <f t="shared" si="14"/>
        <v>853.00500000000011</v>
      </c>
      <c r="J15" s="106">
        <v>1966.62</v>
      </c>
      <c r="K15" s="106">
        <v>1754.19</v>
      </c>
      <c r="L15" s="107">
        <v>1595.415</v>
      </c>
      <c r="M15" s="107">
        <v>1427.8799999999999</v>
      </c>
      <c r="N15" s="107">
        <v>1317.2849999999999</v>
      </c>
      <c r="O15" s="107">
        <v>1040.25</v>
      </c>
      <c r="P15" s="108">
        <v>853.00500000000011</v>
      </c>
      <c r="R15" s="108">
        <f t="shared" si="15"/>
        <v>1966.62</v>
      </c>
      <c r="S15" s="108">
        <f t="shared" si="16"/>
        <v>1754.19</v>
      </c>
      <c r="T15" s="108">
        <f t="shared" si="17"/>
        <v>1595.415</v>
      </c>
      <c r="U15" s="108">
        <f t="shared" si="18"/>
        <v>1427.8799999999999</v>
      </c>
      <c r="V15" s="108">
        <f t="shared" si="19"/>
        <v>1317.2849999999999</v>
      </c>
      <c r="W15" s="108">
        <f t="shared" si="20"/>
        <v>1040.25</v>
      </c>
      <c r="X15" s="108">
        <f t="shared" si="21"/>
        <v>853.00500000000011</v>
      </c>
    </row>
    <row r="16" spans="1:24" ht="14" hidden="1" x14ac:dyDescent="0.2">
      <c r="A16" s="81">
        <v>24</v>
      </c>
      <c r="B16" s="104"/>
      <c r="C16" s="105">
        <f t="shared" si="8"/>
        <v>1995.09</v>
      </c>
      <c r="D16" s="105">
        <f t="shared" si="9"/>
        <v>1780.47</v>
      </c>
      <c r="E16" s="105">
        <f t="shared" si="10"/>
        <v>1619.5049999999999</v>
      </c>
      <c r="F16" s="105">
        <f t="shared" si="11"/>
        <v>1448.6849999999999</v>
      </c>
      <c r="G16" s="105">
        <f t="shared" si="12"/>
        <v>1336.9949999999999</v>
      </c>
      <c r="H16" s="105">
        <f t="shared" si="13"/>
        <v>1054.4849999999999</v>
      </c>
      <c r="I16" s="105">
        <f t="shared" si="14"/>
        <v>864.67769999999996</v>
      </c>
      <c r="J16" s="106">
        <v>1995.09</v>
      </c>
      <c r="K16" s="106">
        <v>1780.47</v>
      </c>
      <c r="L16" s="107">
        <v>1619.5049999999999</v>
      </c>
      <c r="M16" s="107">
        <v>1448.6849999999999</v>
      </c>
      <c r="N16" s="107">
        <v>1336.9949999999999</v>
      </c>
      <c r="O16" s="107">
        <v>1054.4849999999999</v>
      </c>
      <c r="P16" s="108">
        <v>864.67769999999996</v>
      </c>
      <c r="R16" s="108">
        <f t="shared" si="15"/>
        <v>1995.09</v>
      </c>
      <c r="S16" s="108">
        <f t="shared" si="16"/>
        <v>1780.47</v>
      </c>
      <c r="T16" s="108">
        <f t="shared" si="17"/>
        <v>1619.5049999999999</v>
      </c>
      <c r="U16" s="108">
        <f t="shared" si="18"/>
        <v>1448.6849999999999</v>
      </c>
      <c r="V16" s="108">
        <f t="shared" si="19"/>
        <v>1336.9949999999999</v>
      </c>
      <c r="W16" s="108">
        <f t="shared" si="20"/>
        <v>1054.4849999999999</v>
      </c>
      <c r="X16" s="108">
        <f t="shared" si="21"/>
        <v>864.67769999999996</v>
      </c>
    </row>
    <row r="17" spans="1:24" ht="14" hidden="1" x14ac:dyDescent="0.2">
      <c r="A17" s="81">
        <v>25</v>
      </c>
      <c r="B17" s="104"/>
      <c r="C17" s="105">
        <f t="shared" si="8"/>
        <v>2024.655</v>
      </c>
      <c r="D17" s="105">
        <f t="shared" si="9"/>
        <v>1807.845</v>
      </c>
      <c r="E17" s="105">
        <f t="shared" si="10"/>
        <v>1643.595</v>
      </c>
      <c r="F17" s="105">
        <f t="shared" si="11"/>
        <v>1470.585</v>
      </c>
      <c r="G17" s="105">
        <f t="shared" si="12"/>
        <v>1355.61</v>
      </c>
      <c r="H17" s="105">
        <f t="shared" si="13"/>
        <v>1069.8150000000001</v>
      </c>
      <c r="I17" s="105">
        <f t="shared" si="14"/>
        <v>877.24830000000009</v>
      </c>
      <c r="J17" s="106">
        <v>2024.655</v>
      </c>
      <c r="K17" s="106">
        <v>1807.845</v>
      </c>
      <c r="L17" s="107">
        <v>1643.595</v>
      </c>
      <c r="M17" s="107">
        <v>1470.585</v>
      </c>
      <c r="N17" s="107">
        <v>1355.61</v>
      </c>
      <c r="O17" s="107">
        <v>1069.8150000000001</v>
      </c>
      <c r="P17" s="108">
        <v>877.24830000000009</v>
      </c>
      <c r="R17" s="108">
        <f t="shared" si="15"/>
        <v>2024.655</v>
      </c>
      <c r="S17" s="108">
        <f t="shared" si="16"/>
        <v>1807.845</v>
      </c>
      <c r="T17" s="108">
        <f t="shared" si="17"/>
        <v>1643.595</v>
      </c>
      <c r="U17" s="108">
        <f t="shared" si="18"/>
        <v>1470.585</v>
      </c>
      <c r="V17" s="108">
        <f t="shared" si="19"/>
        <v>1355.61</v>
      </c>
      <c r="W17" s="108">
        <f t="shared" si="20"/>
        <v>1069.8150000000001</v>
      </c>
      <c r="X17" s="108">
        <f t="shared" si="21"/>
        <v>877.24830000000009</v>
      </c>
    </row>
    <row r="18" spans="1:24" ht="14" hidden="1" x14ac:dyDescent="0.2">
      <c r="A18" s="81">
        <v>26</v>
      </c>
      <c r="B18" s="104"/>
      <c r="C18" s="105">
        <f t="shared" si="8"/>
        <v>2089.2599999999998</v>
      </c>
      <c r="D18" s="105">
        <f t="shared" si="9"/>
        <v>1864.7849999999999</v>
      </c>
      <c r="E18" s="105">
        <f t="shared" si="10"/>
        <v>1695.06</v>
      </c>
      <c r="F18" s="105">
        <f t="shared" si="11"/>
        <v>1516.575</v>
      </c>
      <c r="G18" s="105">
        <f t="shared" si="12"/>
        <v>1399.4099999999999</v>
      </c>
      <c r="H18" s="105">
        <f t="shared" si="13"/>
        <v>1103.76</v>
      </c>
      <c r="I18" s="105">
        <f t="shared" si="14"/>
        <v>905.08320000000003</v>
      </c>
      <c r="J18" s="106">
        <v>2089.2599999999998</v>
      </c>
      <c r="K18" s="106">
        <v>1864.7849999999999</v>
      </c>
      <c r="L18" s="107">
        <v>1695.06</v>
      </c>
      <c r="M18" s="107">
        <v>1516.575</v>
      </c>
      <c r="N18" s="107">
        <v>1399.4099999999999</v>
      </c>
      <c r="O18" s="107">
        <v>1103.76</v>
      </c>
      <c r="P18" s="108">
        <v>905.08320000000003</v>
      </c>
      <c r="R18" s="108">
        <f t="shared" si="15"/>
        <v>2089.2599999999998</v>
      </c>
      <c r="S18" s="108">
        <f t="shared" si="16"/>
        <v>1864.7849999999999</v>
      </c>
      <c r="T18" s="108">
        <f t="shared" si="17"/>
        <v>1695.06</v>
      </c>
      <c r="U18" s="108">
        <f t="shared" si="18"/>
        <v>1516.575</v>
      </c>
      <c r="V18" s="108">
        <f t="shared" si="19"/>
        <v>1399.4099999999999</v>
      </c>
      <c r="W18" s="108">
        <f t="shared" si="20"/>
        <v>1103.76</v>
      </c>
      <c r="X18" s="108">
        <f t="shared" si="21"/>
        <v>905.08320000000003</v>
      </c>
    </row>
    <row r="19" spans="1:24" ht="14" hidden="1" x14ac:dyDescent="0.2">
      <c r="A19" s="81">
        <v>27</v>
      </c>
      <c r="B19" s="104"/>
      <c r="C19" s="105">
        <f t="shared" si="8"/>
        <v>2152.77</v>
      </c>
      <c r="D19" s="105">
        <f t="shared" si="9"/>
        <v>1920.6299999999999</v>
      </c>
      <c r="E19" s="105">
        <f t="shared" si="10"/>
        <v>1747.62</v>
      </c>
      <c r="F19" s="105">
        <f t="shared" si="11"/>
        <v>1562.5650000000001</v>
      </c>
      <c r="G19" s="105">
        <f t="shared" si="12"/>
        <v>1443.21</v>
      </c>
      <c r="H19" s="105">
        <f t="shared" si="13"/>
        <v>1137.7049999999999</v>
      </c>
      <c r="I19" s="105">
        <f t="shared" si="14"/>
        <v>932.91809999999998</v>
      </c>
      <c r="J19" s="106">
        <v>2152.77</v>
      </c>
      <c r="K19" s="106">
        <v>1920.6299999999999</v>
      </c>
      <c r="L19" s="107">
        <v>1747.62</v>
      </c>
      <c r="M19" s="107">
        <v>1562.5650000000001</v>
      </c>
      <c r="N19" s="107">
        <v>1443.21</v>
      </c>
      <c r="O19" s="107">
        <v>1137.7049999999999</v>
      </c>
      <c r="P19" s="108">
        <v>932.91809999999998</v>
      </c>
      <c r="R19" s="108">
        <f t="shared" si="15"/>
        <v>2152.77</v>
      </c>
      <c r="S19" s="108">
        <f t="shared" si="16"/>
        <v>1920.6299999999999</v>
      </c>
      <c r="T19" s="108">
        <f t="shared" si="17"/>
        <v>1747.62</v>
      </c>
      <c r="U19" s="108">
        <f t="shared" si="18"/>
        <v>1562.5650000000001</v>
      </c>
      <c r="V19" s="108">
        <f t="shared" si="19"/>
        <v>1443.21</v>
      </c>
      <c r="W19" s="108">
        <f t="shared" si="20"/>
        <v>1137.7049999999999</v>
      </c>
      <c r="X19" s="108">
        <f t="shared" si="21"/>
        <v>932.91809999999998</v>
      </c>
    </row>
    <row r="20" spans="1:24" ht="14" hidden="1" x14ac:dyDescent="0.2">
      <c r="A20" s="81">
        <v>28</v>
      </c>
      <c r="B20" s="104"/>
      <c r="C20" s="105">
        <f t="shared" si="8"/>
        <v>2217.375</v>
      </c>
      <c r="D20" s="105">
        <f t="shared" si="9"/>
        <v>1978.665</v>
      </c>
      <c r="E20" s="105">
        <f t="shared" si="10"/>
        <v>1799.085</v>
      </c>
      <c r="F20" s="105">
        <f t="shared" si="11"/>
        <v>1609.6499999999999</v>
      </c>
      <c r="G20" s="105">
        <f t="shared" si="12"/>
        <v>1484.82</v>
      </c>
      <c r="H20" s="105">
        <f t="shared" si="13"/>
        <v>1171.6499999999999</v>
      </c>
      <c r="I20" s="105">
        <f t="shared" si="14"/>
        <v>960.75299999999993</v>
      </c>
      <c r="J20" s="106">
        <v>2217.375</v>
      </c>
      <c r="K20" s="106">
        <v>1978.665</v>
      </c>
      <c r="L20" s="107">
        <v>1799.085</v>
      </c>
      <c r="M20" s="107">
        <v>1609.6499999999999</v>
      </c>
      <c r="N20" s="107">
        <v>1484.82</v>
      </c>
      <c r="O20" s="107">
        <v>1171.6499999999999</v>
      </c>
      <c r="P20" s="108">
        <v>960.75299999999993</v>
      </c>
      <c r="R20" s="108">
        <f t="shared" si="15"/>
        <v>2217.375</v>
      </c>
      <c r="S20" s="108">
        <f t="shared" si="16"/>
        <v>1978.665</v>
      </c>
      <c r="T20" s="108">
        <f t="shared" si="17"/>
        <v>1799.085</v>
      </c>
      <c r="U20" s="108">
        <f t="shared" si="18"/>
        <v>1609.6499999999999</v>
      </c>
      <c r="V20" s="108">
        <f t="shared" si="19"/>
        <v>1484.82</v>
      </c>
      <c r="W20" s="108">
        <f t="shared" si="20"/>
        <v>1171.6499999999999</v>
      </c>
      <c r="X20" s="108">
        <f t="shared" si="21"/>
        <v>960.75299999999993</v>
      </c>
    </row>
    <row r="21" spans="1:24" ht="14" hidden="1" x14ac:dyDescent="0.2">
      <c r="A21" s="81">
        <v>29</v>
      </c>
      <c r="B21" s="104"/>
      <c r="C21" s="105">
        <f t="shared" si="8"/>
        <v>2280.8849999999998</v>
      </c>
      <c r="D21" s="105">
        <f t="shared" si="9"/>
        <v>2035.605</v>
      </c>
      <c r="E21" s="105">
        <f t="shared" si="10"/>
        <v>1851.645</v>
      </c>
      <c r="F21" s="105">
        <f t="shared" si="11"/>
        <v>1655.6399999999999</v>
      </c>
      <c r="G21" s="105">
        <f t="shared" si="12"/>
        <v>1528.62</v>
      </c>
      <c r="H21" s="105">
        <f t="shared" si="13"/>
        <v>1206.69</v>
      </c>
      <c r="I21" s="105">
        <f t="shared" si="14"/>
        <v>989.48580000000015</v>
      </c>
      <c r="J21" s="106">
        <v>2280.8849999999998</v>
      </c>
      <c r="K21" s="106">
        <v>2035.605</v>
      </c>
      <c r="L21" s="107">
        <v>1851.645</v>
      </c>
      <c r="M21" s="107">
        <v>1655.6399999999999</v>
      </c>
      <c r="N21" s="107">
        <v>1528.62</v>
      </c>
      <c r="O21" s="107">
        <v>1206.69</v>
      </c>
      <c r="P21" s="108">
        <v>989.48580000000015</v>
      </c>
      <c r="R21" s="108">
        <f t="shared" si="15"/>
        <v>2280.8849999999998</v>
      </c>
      <c r="S21" s="108">
        <f t="shared" si="16"/>
        <v>2035.605</v>
      </c>
      <c r="T21" s="108">
        <f t="shared" si="17"/>
        <v>1851.645</v>
      </c>
      <c r="U21" s="108">
        <f t="shared" si="18"/>
        <v>1655.6399999999999</v>
      </c>
      <c r="V21" s="108">
        <f t="shared" si="19"/>
        <v>1528.62</v>
      </c>
      <c r="W21" s="108">
        <f t="shared" si="20"/>
        <v>1206.69</v>
      </c>
      <c r="X21" s="108">
        <f t="shared" si="21"/>
        <v>989.48580000000015</v>
      </c>
    </row>
    <row r="22" spans="1:24" ht="14" hidden="1" x14ac:dyDescent="0.2">
      <c r="A22" s="81">
        <v>30</v>
      </c>
      <c r="B22" s="104"/>
      <c r="C22" s="105">
        <f t="shared" si="8"/>
        <v>2344.395</v>
      </c>
      <c r="D22" s="105">
        <f t="shared" si="9"/>
        <v>2092.5450000000001</v>
      </c>
      <c r="E22" s="105">
        <f t="shared" si="10"/>
        <v>1903.11</v>
      </c>
      <c r="F22" s="105">
        <f t="shared" si="11"/>
        <v>1702.7249999999999</v>
      </c>
      <c r="G22" s="105">
        <f t="shared" si="12"/>
        <v>1571.325</v>
      </c>
      <c r="H22" s="105">
        <f t="shared" si="13"/>
        <v>1240.635</v>
      </c>
      <c r="I22" s="105">
        <f t="shared" si="14"/>
        <v>1017.3207000000001</v>
      </c>
      <c r="J22" s="106">
        <v>2344.395</v>
      </c>
      <c r="K22" s="106">
        <v>2092.5450000000001</v>
      </c>
      <c r="L22" s="107">
        <v>1903.11</v>
      </c>
      <c r="M22" s="107">
        <v>1702.7249999999999</v>
      </c>
      <c r="N22" s="107">
        <v>1571.325</v>
      </c>
      <c r="O22" s="107">
        <v>1240.635</v>
      </c>
      <c r="P22" s="108">
        <v>1017.3207000000001</v>
      </c>
      <c r="R22" s="108">
        <f t="shared" si="15"/>
        <v>2344.395</v>
      </c>
      <c r="S22" s="108">
        <f t="shared" si="16"/>
        <v>2092.5450000000001</v>
      </c>
      <c r="T22" s="108">
        <f t="shared" si="17"/>
        <v>1903.11</v>
      </c>
      <c r="U22" s="108">
        <f t="shared" si="18"/>
        <v>1702.7249999999999</v>
      </c>
      <c r="V22" s="108">
        <f t="shared" si="19"/>
        <v>1571.325</v>
      </c>
      <c r="W22" s="108">
        <f t="shared" si="20"/>
        <v>1240.635</v>
      </c>
      <c r="X22" s="108">
        <f t="shared" si="21"/>
        <v>1017.3207000000001</v>
      </c>
    </row>
    <row r="23" spans="1:24" ht="14" hidden="1" x14ac:dyDescent="0.2">
      <c r="A23" s="81">
        <v>31</v>
      </c>
      <c r="B23" s="104"/>
      <c r="C23" s="105">
        <f t="shared" si="8"/>
        <v>2395.86</v>
      </c>
      <c r="D23" s="105">
        <f t="shared" si="9"/>
        <v>2137.44</v>
      </c>
      <c r="E23" s="105">
        <f t="shared" si="10"/>
        <v>1943.625</v>
      </c>
      <c r="F23" s="105">
        <f t="shared" si="11"/>
        <v>1738.86</v>
      </c>
      <c r="G23" s="105">
        <f t="shared" si="12"/>
        <v>1605.27</v>
      </c>
      <c r="H23" s="105">
        <f t="shared" si="13"/>
        <v>1266.915</v>
      </c>
      <c r="I23" s="105">
        <f t="shared" si="14"/>
        <v>1038.8703</v>
      </c>
      <c r="J23" s="106">
        <v>2395.86</v>
      </c>
      <c r="K23" s="106">
        <v>2137.44</v>
      </c>
      <c r="L23" s="107">
        <v>1943.625</v>
      </c>
      <c r="M23" s="107">
        <v>1738.86</v>
      </c>
      <c r="N23" s="107">
        <v>1605.27</v>
      </c>
      <c r="O23" s="107">
        <v>1266.915</v>
      </c>
      <c r="P23" s="108">
        <v>1038.8703</v>
      </c>
      <c r="R23" s="108">
        <f t="shared" si="15"/>
        <v>2395.86</v>
      </c>
      <c r="S23" s="108">
        <f t="shared" si="16"/>
        <v>2137.44</v>
      </c>
      <c r="T23" s="108">
        <f t="shared" si="17"/>
        <v>1943.625</v>
      </c>
      <c r="U23" s="108">
        <f t="shared" si="18"/>
        <v>1738.86</v>
      </c>
      <c r="V23" s="108">
        <f t="shared" si="19"/>
        <v>1605.27</v>
      </c>
      <c r="W23" s="108">
        <f t="shared" si="20"/>
        <v>1266.915</v>
      </c>
      <c r="X23" s="108">
        <f t="shared" si="21"/>
        <v>1038.8703</v>
      </c>
    </row>
    <row r="24" spans="1:24" s="101" customFormat="1" ht="14" hidden="1" x14ac:dyDescent="0.2">
      <c r="A24" s="83">
        <v>32</v>
      </c>
      <c r="B24" s="104"/>
      <c r="C24" s="105">
        <f t="shared" si="8"/>
        <v>2446.23</v>
      </c>
      <c r="D24" s="105">
        <f t="shared" si="9"/>
        <v>2182.335</v>
      </c>
      <c r="E24" s="105">
        <f t="shared" si="10"/>
        <v>1985.2349999999999</v>
      </c>
      <c r="F24" s="105">
        <f t="shared" si="11"/>
        <v>1776.09</v>
      </c>
      <c r="G24" s="105">
        <f t="shared" si="12"/>
        <v>1638.12</v>
      </c>
      <c r="H24" s="105">
        <f t="shared" si="13"/>
        <v>1294.29</v>
      </c>
      <c r="I24" s="105">
        <f t="shared" si="14"/>
        <v>1061.3178</v>
      </c>
      <c r="J24" s="106">
        <v>2446.23</v>
      </c>
      <c r="K24" s="106">
        <v>2182.335</v>
      </c>
      <c r="L24" s="109">
        <v>1985.2349999999999</v>
      </c>
      <c r="M24" s="109">
        <v>1776.09</v>
      </c>
      <c r="N24" s="109">
        <v>1638.12</v>
      </c>
      <c r="O24" s="109">
        <v>1294.29</v>
      </c>
      <c r="P24" s="89">
        <v>1061.3178</v>
      </c>
      <c r="R24" s="108">
        <f t="shared" si="15"/>
        <v>2446.23</v>
      </c>
      <c r="S24" s="108">
        <f t="shared" si="16"/>
        <v>2182.335</v>
      </c>
      <c r="T24" s="108">
        <f t="shared" si="17"/>
        <v>1985.2349999999999</v>
      </c>
      <c r="U24" s="108">
        <f t="shared" si="18"/>
        <v>1776.09</v>
      </c>
      <c r="V24" s="108">
        <f t="shared" si="19"/>
        <v>1638.12</v>
      </c>
      <c r="W24" s="108">
        <f t="shared" si="20"/>
        <v>1294.29</v>
      </c>
      <c r="X24" s="108">
        <f t="shared" si="21"/>
        <v>1061.3178</v>
      </c>
    </row>
    <row r="25" spans="1:24" ht="14" hidden="1" x14ac:dyDescent="0.2">
      <c r="A25" s="81">
        <v>33</v>
      </c>
      <c r="B25" s="104"/>
      <c r="C25" s="105">
        <f t="shared" si="8"/>
        <v>2496.6</v>
      </c>
      <c r="D25" s="105">
        <f t="shared" si="9"/>
        <v>2227.23</v>
      </c>
      <c r="E25" s="105">
        <f t="shared" si="10"/>
        <v>2026.845</v>
      </c>
      <c r="F25" s="105">
        <f t="shared" si="11"/>
        <v>1812.2249999999999</v>
      </c>
      <c r="G25" s="105">
        <f t="shared" si="12"/>
        <v>1672.0650000000001</v>
      </c>
      <c r="H25" s="105">
        <f t="shared" si="13"/>
        <v>1319.4749999999999</v>
      </c>
      <c r="I25" s="105">
        <f t="shared" si="14"/>
        <v>1081.9694999999999</v>
      </c>
      <c r="J25" s="106">
        <v>2496.6</v>
      </c>
      <c r="K25" s="106">
        <v>2227.23</v>
      </c>
      <c r="L25" s="107">
        <v>2026.845</v>
      </c>
      <c r="M25" s="107">
        <v>1812.2249999999999</v>
      </c>
      <c r="N25" s="107">
        <v>1672.0650000000001</v>
      </c>
      <c r="O25" s="107">
        <v>1319.4749999999999</v>
      </c>
      <c r="P25" s="108">
        <v>1081.9694999999999</v>
      </c>
      <c r="R25" s="108">
        <f t="shared" si="15"/>
        <v>2496.6</v>
      </c>
      <c r="S25" s="108">
        <f t="shared" si="16"/>
        <v>2227.23</v>
      </c>
      <c r="T25" s="108">
        <f t="shared" si="17"/>
        <v>2026.845</v>
      </c>
      <c r="U25" s="108">
        <f t="shared" si="18"/>
        <v>1812.2249999999999</v>
      </c>
      <c r="V25" s="108">
        <f t="shared" si="19"/>
        <v>1672.0650000000001</v>
      </c>
      <c r="W25" s="108">
        <f t="shared" si="20"/>
        <v>1319.4749999999999</v>
      </c>
      <c r="X25" s="108">
        <f t="shared" si="21"/>
        <v>1081.9694999999999</v>
      </c>
    </row>
    <row r="26" spans="1:24" ht="14" hidden="1" x14ac:dyDescent="0.2">
      <c r="A26" s="81">
        <v>34</v>
      </c>
      <c r="B26" s="104"/>
      <c r="C26" s="105">
        <f t="shared" si="8"/>
        <v>2545.875</v>
      </c>
      <c r="D26" s="105">
        <f t="shared" si="9"/>
        <v>2272.125</v>
      </c>
      <c r="E26" s="105">
        <f t="shared" si="10"/>
        <v>2066.2649999999999</v>
      </c>
      <c r="F26" s="105">
        <f t="shared" si="11"/>
        <v>1849.4549999999999</v>
      </c>
      <c r="G26" s="105">
        <f t="shared" si="12"/>
        <v>1706.01</v>
      </c>
      <c r="H26" s="105">
        <f t="shared" si="13"/>
        <v>1346.85</v>
      </c>
      <c r="I26" s="105">
        <f t="shared" si="14"/>
        <v>1104.4169999999999</v>
      </c>
      <c r="J26" s="106">
        <v>2545.875</v>
      </c>
      <c r="K26" s="106">
        <v>2272.125</v>
      </c>
      <c r="L26" s="107">
        <v>2066.2649999999999</v>
      </c>
      <c r="M26" s="107">
        <v>1849.4549999999999</v>
      </c>
      <c r="N26" s="107">
        <v>1706.01</v>
      </c>
      <c r="O26" s="107">
        <v>1346.85</v>
      </c>
      <c r="P26" s="108">
        <v>1104.4169999999999</v>
      </c>
      <c r="R26" s="108">
        <f t="shared" si="15"/>
        <v>2545.875</v>
      </c>
      <c r="S26" s="108">
        <f t="shared" si="16"/>
        <v>2272.125</v>
      </c>
      <c r="T26" s="108">
        <f t="shared" si="17"/>
        <v>2066.2649999999999</v>
      </c>
      <c r="U26" s="108">
        <f t="shared" si="18"/>
        <v>1849.4549999999999</v>
      </c>
      <c r="V26" s="108">
        <f t="shared" si="19"/>
        <v>1706.01</v>
      </c>
      <c r="W26" s="108">
        <f t="shared" si="20"/>
        <v>1346.85</v>
      </c>
      <c r="X26" s="108">
        <f t="shared" si="21"/>
        <v>1104.4169999999999</v>
      </c>
    </row>
    <row r="27" spans="1:24" ht="14" hidden="1" x14ac:dyDescent="0.2">
      <c r="A27" s="81">
        <v>35</v>
      </c>
      <c r="B27" s="104"/>
      <c r="C27" s="105">
        <f t="shared" si="8"/>
        <v>2596.2449999999999</v>
      </c>
      <c r="D27" s="105">
        <f t="shared" si="9"/>
        <v>2317.02</v>
      </c>
      <c r="E27" s="105">
        <f t="shared" si="10"/>
        <v>2107.875</v>
      </c>
      <c r="F27" s="105">
        <f t="shared" si="11"/>
        <v>1885.59</v>
      </c>
      <c r="G27" s="105">
        <f t="shared" si="12"/>
        <v>1739.9549999999999</v>
      </c>
      <c r="H27" s="105">
        <f t="shared" si="13"/>
        <v>1374.2249999999999</v>
      </c>
      <c r="I27" s="105">
        <f t="shared" si="14"/>
        <v>1126.8644999999999</v>
      </c>
      <c r="J27" s="106">
        <v>2596.2449999999999</v>
      </c>
      <c r="K27" s="106">
        <v>2317.02</v>
      </c>
      <c r="L27" s="107">
        <v>2107.875</v>
      </c>
      <c r="M27" s="107">
        <v>1885.59</v>
      </c>
      <c r="N27" s="107">
        <v>1739.9549999999999</v>
      </c>
      <c r="O27" s="107">
        <v>1374.2249999999999</v>
      </c>
      <c r="P27" s="108">
        <v>1126.8644999999999</v>
      </c>
      <c r="R27" s="108">
        <f t="shared" si="15"/>
        <v>2596.2449999999999</v>
      </c>
      <c r="S27" s="108">
        <f t="shared" si="16"/>
        <v>2317.02</v>
      </c>
      <c r="T27" s="108">
        <f t="shared" si="17"/>
        <v>2107.875</v>
      </c>
      <c r="U27" s="108">
        <f t="shared" si="18"/>
        <v>1885.59</v>
      </c>
      <c r="V27" s="108">
        <f t="shared" si="19"/>
        <v>1739.9549999999999</v>
      </c>
      <c r="W27" s="108">
        <f t="shared" si="20"/>
        <v>1374.2249999999999</v>
      </c>
      <c r="X27" s="108">
        <f t="shared" si="21"/>
        <v>1126.8644999999999</v>
      </c>
    </row>
    <row r="28" spans="1:24" ht="14" hidden="1" x14ac:dyDescent="0.2">
      <c r="A28" s="81">
        <v>36</v>
      </c>
      <c r="B28" s="104"/>
      <c r="C28" s="105">
        <f t="shared" si="8"/>
        <v>2664.1349999999998</v>
      </c>
      <c r="D28" s="105">
        <f t="shared" si="9"/>
        <v>2377.2449999999999</v>
      </c>
      <c r="E28" s="105">
        <f t="shared" si="10"/>
        <v>2162.625</v>
      </c>
      <c r="F28" s="105">
        <f t="shared" si="11"/>
        <v>1933.77</v>
      </c>
      <c r="G28" s="105">
        <f t="shared" si="12"/>
        <v>1784.85</v>
      </c>
      <c r="H28" s="105">
        <f t="shared" si="13"/>
        <v>1409.2649999999999</v>
      </c>
      <c r="I28" s="105">
        <f t="shared" si="14"/>
        <v>1155.5972999999999</v>
      </c>
      <c r="J28" s="106">
        <v>2664.1349999999998</v>
      </c>
      <c r="K28" s="106">
        <v>2377.2449999999999</v>
      </c>
      <c r="L28" s="107">
        <v>2162.625</v>
      </c>
      <c r="M28" s="107">
        <v>1933.77</v>
      </c>
      <c r="N28" s="107">
        <v>1784.85</v>
      </c>
      <c r="O28" s="107">
        <v>1409.2649999999999</v>
      </c>
      <c r="P28" s="108">
        <v>1155.5972999999999</v>
      </c>
      <c r="R28" s="108">
        <f t="shared" si="15"/>
        <v>2664.1349999999998</v>
      </c>
      <c r="S28" s="108">
        <f t="shared" si="16"/>
        <v>2377.2449999999999</v>
      </c>
      <c r="T28" s="108">
        <f t="shared" si="17"/>
        <v>2162.625</v>
      </c>
      <c r="U28" s="108">
        <f t="shared" si="18"/>
        <v>1933.77</v>
      </c>
      <c r="V28" s="108">
        <f t="shared" si="19"/>
        <v>1784.85</v>
      </c>
      <c r="W28" s="108">
        <f t="shared" si="20"/>
        <v>1409.2649999999999</v>
      </c>
      <c r="X28" s="108">
        <f t="shared" si="21"/>
        <v>1155.5972999999999</v>
      </c>
    </row>
    <row r="29" spans="1:24" ht="14" hidden="1" x14ac:dyDescent="0.2">
      <c r="A29" s="81">
        <v>37</v>
      </c>
      <c r="B29" s="104"/>
      <c r="C29" s="105">
        <f t="shared" si="8"/>
        <v>2730.93</v>
      </c>
      <c r="D29" s="105">
        <f t="shared" si="9"/>
        <v>2437.4699999999998</v>
      </c>
      <c r="E29" s="105">
        <f t="shared" si="10"/>
        <v>2216.2799999999997</v>
      </c>
      <c r="F29" s="105">
        <f t="shared" si="11"/>
        <v>1983.0449999999998</v>
      </c>
      <c r="G29" s="105">
        <f t="shared" si="12"/>
        <v>1830.84</v>
      </c>
      <c r="H29" s="105">
        <f t="shared" si="13"/>
        <v>1444.3050000000001</v>
      </c>
      <c r="I29" s="105">
        <f t="shared" si="14"/>
        <v>1184.3301000000001</v>
      </c>
      <c r="J29" s="106">
        <v>2730.93</v>
      </c>
      <c r="K29" s="106">
        <v>2437.4699999999998</v>
      </c>
      <c r="L29" s="107">
        <v>2216.2799999999997</v>
      </c>
      <c r="M29" s="107">
        <v>1983.0449999999998</v>
      </c>
      <c r="N29" s="107">
        <v>1830.84</v>
      </c>
      <c r="O29" s="107">
        <v>1444.3050000000001</v>
      </c>
      <c r="P29" s="108">
        <v>1184.3301000000001</v>
      </c>
      <c r="R29" s="108">
        <f t="shared" si="15"/>
        <v>2730.93</v>
      </c>
      <c r="S29" s="108">
        <f t="shared" si="16"/>
        <v>2437.4699999999998</v>
      </c>
      <c r="T29" s="108">
        <f t="shared" si="17"/>
        <v>2216.2799999999997</v>
      </c>
      <c r="U29" s="108">
        <f t="shared" si="18"/>
        <v>1983.0449999999998</v>
      </c>
      <c r="V29" s="108">
        <f t="shared" si="19"/>
        <v>1830.84</v>
      </c>
      <c r="W29" s="108">
        <f t="shared" si="20"/>
        <v>1444.3050000000001</v>
      </c>
      <c r="X29" s="108">
        <f t="shared" si="21"/>
        <v>1184.3301000000001</v>
      </c>
    </row>
    <row r="30" spans="1:24" ht="14" hidden="1" x14ac:dyDescent="0.2">
      <c r="A30" s="81">
        <v>38</v>
      </c>
      <c r="B30" s="104"/>
      <c r="C30" s="105">
        <f t="shared" si="8"/>
        <v>2799.915</v>
      </c>
      <c r="D30" s="105">
        <f t="shared" si="9"/>
        <v>2497.6950000000002</v>
      </c>
      <c r="E30" s="105">
        <f t="shared" si="10"/>
        <v>2271.0299999999997</v>
      </c>
      <c r="F30" s="105">
        <f t="shared" si="11"/>
        <v>2032.32</v>
      </c>
      <c r="G30" s="105">
        <f t="shared" si="12"/>
        <v>1874.6399999999999</v>
      </c>
      <c r="H30" s="105">
        <f t="shared" si="13"/>
        <v>1480.44</v>
      </c>
      <c r="I30" s="105">
        <f t="shared" si="14"/>
        <v>1213.9608000000001</v>
      </c>
      <c r="J30" s="106">
        <v>2799.915</v>
      </c>
      <c r="K30" s="106">
        <v>2497.6950000000002</v>
      </c>
      <c r="L30" s="107">
        <v>2271.0299999999997</v>
      </c>
      <c r="M30" s="107">
        <v>2032.32</v>
      </c>
      <c r="N30" s="107">
        <v>1874.6399999999999</v>
      </c>
      <c r="O30" s="107">
        <v>1480.44</v>
      </c>
      <c r="P30" s="108">
        <v>1213.9608000000001</v>
      </c>
      <c r="R30" s="108">
        <f t="shared" si="15"/>
        <v>2799.915</v>
      </c>
      <c r="S30" s="108">
        <f t="shared" si="16"/>
        <v>2497.6950000000002</v>
      </c>
      <c r="T30" s="108">
        <f t="shared" si="17"/>
        <v>2271.0299999999997</v>
      </c>
      <c r="U30" s="108">
        <f t="shared" si="18"/>
        <v>2032.32</v>
      </c>
      <c r="V30" s="108">
        <f t="shared" si="19"/>
        <v>1874.6399999999999</v>
      </c>
      <c r="W30" s="108">
        <f t="shared" si="20"/>
        <v>1480.44</v>
      </c>
      <c r="X30" s="108">
        <f t="shared" si="21"/>
        <v>1213.9608000000001</v>
      </c>
    </row>
    <row r="31" spans="1:24" ht="14" hidden="1" x14ac:dyDescent="0.2">
      <c r="A31" s="81">
        <v>39</v>
      </c>
      <c r="B31" s="104"/>
      <c r="C31" s="105">
        <f t="shared" si="8"/>
        <v>2866.71</v>
      </c>
      <c r="D31" s="105">
        <f t="shared" si="9"/>
        <v>2559.0149999999999</v>
      </c>
      <c r="E31" s="105">
        <f t="shared" si="10"/>
        <v>2325.7799999999997</v>
      </c>
      <c r="F31" s="105">
        <f t="shared" si="11"/>
        <v>2080.5</v>
      </c>
      <c r="G31" s="105">
        <f t="shared" si="12"/>
        <v>1920.6299999999999</v>
      </c>
      <c r="H31" s="105">
        <f t="shared" si="13"/>
        <v>1515.48</v>
      </c>
      <c r="I31" s="105">
        <f t="shared" si="14"/>
        <v>1242.6936000000001</v>
      </c>
      <c r="J31" s="106">
        <v>2866.71</v>
      </c>
      <c r="K31" s="106">
        <v>2559.0149999999999</v>
      </c>
      <c r="L31" s="107">
        <v>2325.7799999999997</v>
      </c>
      <c r="M31" s="107">
        <v>2080.5</v>
      </c>
      <c r="N31" s="107">
        <v>1920.6299999999999</v>
      </c>
      <c r="O31" s="107">
        <v>1515.48</v>
      </c>
      <c r="P31" s="108">
        <v>1242.6936000000001</v>
      </c>
      <c r="R31" s="108">
        <f t="shared" si="15"/>
        <v>2866.71</v>
      </c>
      <c r="S31" s="108">
        <f t="shared" si="16"/>
        <v>2559.0149999999999</v>
      </c>
      <c r="T31" s="108">
        <f t="shared" si="17"/>
        <v>2325.7799999999997</v>
      </c>
      <c r="U31" s="108">
        <f t="shared" si="18"/>
        <v>2080.5</v>
      </c>
      <c r="V31" s="108">
        <f t="shared" si="19"/>
        <v>1920.6299999999999</v>
      </c>
      <c r="W31" s="108">
        <f t="shared" si="20"/>
        <v>1515.48</v>
      </c>
      <c r="X31" s="108">
        <f t="shared" si="21"/>
        <v>1242.6936000000001</v>
      </c>
    </row>
    <row r="32" spans="1:24" ht="14" hidden="1" x14ac:dyDescent="0.2">
      <c r="A32" s="81">
        <v>40</v>
      </c>
      <c r="B32" s="104"/>
      <c r="C32" s="105">
        <f t="shared" si="8"/>
        <v>2933.5050000000001</v>
      </c>
      <c r="D32" s="105">
        <f t="shared" si="9"/>
        <v>2618.145</v>
      </c>
      <c r="E32" s="105">
        <f t="shared" si="10"/>
        <v>2381.625</v>
      </c>
      <c r="F32" s="105">
        <f t="shared" si="11"/>
        <v>2128.6799999999998</v>
      </c>
      <c r="G32" s="105">
        <f t="shared" si="12"/>
        <v>1965.5249999999999</v>
      </c>
      <c r="H32" s="105">
        <f t="shared" si="13"/>
        <v>1550.52</v>
      </c>
      <c r="I32" s="105">
        <f t="shared" si="14"/>
        <v>1271.4264000000001</v>
      </c>
      <c r="J32" s="106">
        <v>2933.5050000000001</v>
      </c>
      <c r="K32" s="106">
        <v>2618.145</v>
      </c>
      <c r="L32" s="107">
        <v>2381.625</v>
      </c>
      <c r="M32" s="107">
        <v>2128.6799999999998</v>
      </c>
      <c r="N32" s="107">
        <v>1965.5249999999999</v>
      </c>
      <c r="O32" s="107">
        <v>1550.52</v>
      </c>
      <c r="P32" s="108">
        <v>1271.4264000000001</v>
      </c>
      <c r="R32" s="108">
        <f t="shared" si="15"/>
        <v>2933.5050000000001</v>
      </c>
      <c r="S32" s="108">
        <f t="shared" si="16"/>
        <v>2618.145</v>
      </c>
      <c r="T32" s="108">
        <f t="shared" si="17"/>
        <v>2381.625</v>
      </c>
      <c r="U32" s="108">
        <f t="shared" si="18"/>
        <v>2128.6799999999998</v>
      </c>
      <c r="V32" s="108">
        <f t="shared" si="19"/>
        <v>1965.5249999999999</v>
      </c>
      <c r="W32" s="108">
        <f t="shared" si="20"/>
        <v>1550.52</v>
      </c>
      <c r="X32" s="108">
        <f t="shared" si="21"/>
        <v>1271.4264000000001</v>
      </c>
    </row>
    <row r="33" spans="1:24" ht="14" hidden="1" x14ac:dyDescent="0.2">
      <c r="A33" s="81">
        <v>41</v>
      </c>
      <c r="B33" s="104"/>
      <c r="C33" s="105">
        <f t="shared" si="8"/>
        <v>3027.6749999999997</v>
      </c>
      <c r="D33" s="105">
        <f t="shared" si="9"/>
        <v>2702.46</v>
      </c>
      <c r="E33" s="105">
        <f t="shared" si="10"/>
        <v>2457.1799999999998</v>
      </c>
      <c r="F33" s="105">
        <f t="shared" si="11"/>
        <v>2197.665</v>
      </c>
      <c r="G33" s="105">
        <f t="shared" si="12"/>
        <v>2029.0349999999999</v>
      </c>
      <c r="H33" s="105">
        <f t="shared" si="13"/>
        <v>1600.8899999999999</v>
      </c>
      <c r="I33" s="105">
        <f t="shared" si="14"/>
        <v>1312.7298000000001</v>
      </c>
      <c r="J33" s="106">
        <v>3027.6749999999997</v>
      </c>
      <c r="K33" s="106">
        <v>2702.46</v>
      </c>
      <c r="L33" s="107">
        <v>2457.1799999999998</v>
      </c>
      <c r="M33" s="107">
        <v>2197.665</v>
      </c>
      <c r="N33" s="107">
        <v>2029.0349999999999</v>
      </c>
      <c r="O33" s="107">
        <v>1600.8899999999999</v>
      </c>
      <c r="P33" s="108">
        <v>1312.7298000000001</v>
      </c>
      <c r="R33" s="108">
        <f t="shared" si="15"/>
        <v>3027.6749999999997</v>
      </c>
      <c r="S33" s="108">
        <f t="shared" si="16"/>
        <v>2702.46</v>
      </c>
      <c r="T33" s="108">
        <f t="shared" si="17"/>
        <v>2457.1799999999998</v>
      </c>
      <c r="U33" s="108">
        <f t="shared" si="18"/>
        <v>2197.665</v>
      </c>
      <c r="V33" s="108">
        <f t="shared" si="19"/>
        <v>2029.0349999999999</v>
      </c>
      <c r="W33" s="108">
        <f t="shared" si="20"/>
        <v>1600.8899999999999</v>
      </c>
      <c r="X33" s="108">
        <f t="shared" si="21"/>
        <v>1312.7298000000001</v>
      </c>
    </row>
    <row r="34" spans="1:24" ht="14" hidden="1" x14ac:dyDescent="0.2">
      <c r="A34" s="81">
        <v>42</v>
      </c>
      <c r="B34" s="104"/>
      <c r="C34" s="105">
        <f t="shared" si="8"/>
        <v>3122.94</v>
      </c>
      <c r="D34" s="105">
        <f t="shared" si="9"/>
        <v>2786.7750000000001</v>
      </c>
      <c r="E34" s="105">
        <f t="shared" si="10"/>
        <v>2533.83</v>
      </c>
      <c r="F34" s="105">
        <f t="shared" si="11"/>
        <v>2266.65</v>
      </c>
      <c r="G34" s="105">
        <f t="shared" si="12"/>
        <v>2091.4499999999998</v>
      </c>
      <c r="H34" s="105">
        <f t="shared" si="13"/>
        <v>1651.26</v>
      </c>
      <c r="I34" s="105">
        <f t="shared" si="14"/>
        <v>1354.0332000000001</v>
      </c>
      <c r="J34" s="106">
        <v>3122.94</v>
      </c>
      <c r="K34" s="106">
        <v>2786.7750000000001</v>
      </c>
      <c r="L34" s="107">
        <v>2533.83</v>
      </c>
      <c r="M34" s="107">
        <v>2266.65</v>
      </c>
      <c r="N34" s="107">
        <v>2091.4499999999998</v>
      </c>
      <c r="O34" s="107">
        <v>1651.26</v>
      </c>
      <c r="P34" s="108">
        <v>1354.0332000000001</v>
      </c>
      <c r="R34" s="108">
        <f t="shared" si="15"/>
        <v>3122.94</v>
      </c>
      <c r="S34" s="108">
        <f t="shared" si="16"/>
        <v>2786.7750000000001</v>
      </c>
      <c r="T34" s="108">
        <f t="shared" si="17"/>
        <v>2533.83</v>
      </c>
      <c r="U34" s="108">
        <f t="shared" si="18"/>
        <v>2266.65</v>
      </c>
      <c r="V34" s="108">
        <f t="shared" si="19"/>
        <v>2091.4499999999998</v>
      </c>
      <c r="W34" s="108">
        <f t="shared" si="20"/>
        <v>1651.26</v>
      </c>
      <c r="X34" s="108">
        <f t="shared" si="21"/>
        <v>1354.0332000000001</v>
      </c>
    </row>
    <row r="35" spans="1:24" ht="14" hidden="1" x14ac:dyDescent="0.2">
      <c r="A35" s="81">
        <v>43</v>
      </c>
      <c r="B35" s="104"/>
      <c r="C35" s="105">
        <f t="shared" si="8"/>
        <v>3217.11</v>
      </c>
      <c r="D35" s="105">
        <f t="shared" si="9"/>
        <v>2871.09</v>
      </c>
      <c r="E35" s="105">
        <f t="shared" si="10"/>
        <v>2610.48</v>
      </c>
      <c r="F35" s="105">
        <f t="shared" si="11"/>
        <v>2334.54</v>
      </c>
      <c r="G35" s="105">
        <f t="shared" si="12"/>
        <v>2154.96</v>
      </c>
      <c r="H35" s="105">
        <f t="shared" si="13"/>
        <v>1700.5349999999999</v>
      </c>
      <c r="I35" s="105">
        <f t="shared" si="14"/>
        <v>1394.4386999999999</v>
      </c>
      <c r="J35" s="106">
        <v>3217.11</v>
      </c>
      <c r="K35" s="106">
        <v>2871.09</v>
      </c>
      <c r="L35" s="107">
        <v>2610.48</v>
      </c>
      <c r="M35" s="107">
        <v>2334.54</v>
      </c>
      <c r="N35" s="107">
        <v>2154.96</v>
      </c>
      <c r="O35" s="107">
        <v>1700.5349999999999</v>
      </c>
      <c r="P35" s="108">
        <v>1394.4386999999999</v>
      </c>
      <c r="R35" s="108">
        <f t="shared" si="15"/>
        <v>3217.11</v>
      </c>
      <c r="S35" s="108">
        <f t="shared" si="16"/>
        <v>2871.09</v>
      </c>
      <c r="T35" s="108">
        <f t="shared" si="17"/>
        <v>2610.48</v>
      </c>
      <c r="U35" s="108">
        <f t="shared" si="18"/>
        <v>2334.54</v>
      </c>
      <c r="V35" s="108">
        <f t="shared" si="19"/>
        <v>2154.96</v>
      </c>
      <c r="W35" s="108">
        <f t="shared" si="20"/>
        <v>1700.5349999999999</v>
      </c>
      <c r="X35" s="108">
        <f t="shared" si="21"/>
        <v>1394.4386999999999</v>
      </c>
    </row>
    <row r="36" spans="1:24" ht="14" hidden="1" x14ac:dyDescent="0.2">
      <c r="A36" s="81">
        <v>44</v>
      </c>
      <c r="B36" s="104"/>
      <c r="C36" s="105">
        <f t="shared" si="8"/>
        <v>3311.2799999999997</v>
      </c>
      <c r="D36" s="105">
        <f t="shared" si="9"/>
        <v>2954.31</v>
      </c>
      <c r="E36" s="105">
        <f t="shared" si="10"/>
        <v>2687.13</v>
      </c>
      <c r="F36" s="105">
        <f t="shared" si="11"/>
        <v>2403.5250000000001</v>
      </c>
      <c r="G36" s="105">
        <f t="shared" si="12"/>
        <v>2218.4699999999998</v>
      </c>
      <c r="H36" s="105">
        <f t="shared" si="13"/>
        <v>1750.905</v>
      </c>
      <c r="I36" s="105">
        <f t="shared" si="14"/>
        <v>1435.7421000000002</v>
      </c>
      <c r="J36" s="106">
        <v>3311.2799999999997</v>
      </c>
      <c r="K36" s="106">
        <v>2954.31</v>
      </c>
      <c r="L36" s="107">
        <v>2687.13</v>
      </c>
      <c r="M36" s="107">
        <v>2403.5250000000001</v>
      </c>
      <c r="N36" s="107">
        <v>2218.4699999999998</v>
      </c>
      <c r="O36" s="107">
        <v>1750.905</v>
      </c>
      <c r="P36" s="108">
        <v>1435.7421000000002</v>
      </c>
      <c r="R36" s="108">
        <f t="shared" si="15"/>
        <v>3311.2799999999997</v>
      </c>
      <c r="S36" s="108">
        <f t="shared" si="16"/>
        <v>2954.31</v>
      </c>
      <c r="T36" s="108">
        <f t="shared" si="17"/>
        <v>2687.13</v>
      </c>
      <c r="U36" s="108">
        <f t="shared" si="18"/>
        <v>2403.5250000000001</v>
      </c>
      <c r="V36" s="108">
        <f t="shared" si="19"/>
        <v>2218.4699999999998</v>
      </c>
      <c r="W36" s="108">
        <f t="shared" si="20"/>
        <v>1750.905</v>
      </c>
      <c r="X36" s="108">
        <f t="shared" si="21"/>
        <v>1435.7421000000002</v>
      </c>
    </row>
    <row r="37" spans="1:24" ht="14" hidden="1" x14ac:dyDescent="0.2">
      <c r="A37" s="81">
        <v>45</v>
      </c>
      <c r="B37" s="104"/>
      <c r="C37" s="105">
        <f t="shared" si="8"/>
        <v>3405.45</v>
      </c>
      <c r="D37" s="105">
        <f t="shared" si="9"/>
        <v>3039.72</v>
      </c>
      <c r="E37" s="105">
        <f t="shared" si="10"/>
        <v>2763.7799999999997</v>
      </c>
      <c r="F37" s="105">
        <f t="shared" si="11"/>
        <v>2472.5099999999998</v>
      </c>
      <c r="G37" s="105">
        <f t="shared" si="12"/>
        <v>2281.98</v>
      </c>
      <c r="H37" s="105">
        <f t="shared" si="13"/>
        <v>1801.2749999999999</v>
      </c>
      <c r="I37" s="105">
        <f t="shared" si="14"/>
        <v>1477.0454999999999</v>
      </c>
      <c r="J37" s="106">
        <v>3405.45</v>
      </c>
      <c r="K37" s="106">
        <v>3039.72</v>
      </c>
      <c r="L37" s="107">
        <v>2763.7799999999997</v>
      </c>
      <c r="M37" s="107">
        <v>2472.5099999999998</v>
      </c>
      <c r="N37" s="107">
        <v>2281.98</v>
      </c>
      <c r="O37" s="107">
        <v>1801.2749999999999</v>
      </c>
      <c r="P37" s="108">
        <v>1477.0454999999999</v>
      </c>
      <c r="R37" s="108">
        <f t="shared" si="15"/>
        <v>3405.45</v>
      </c>
      <c r="S37" s="108">
        <f t="shared" si="16"/>
        <v>3039.72</v>
      </c>
      <c r="T37" s="108">
        <f t="shared" si="17"/>
        <v>2763.7799999999997</v>
      </c>
      <c r="U37" s="108">
        <f t="shared" si="18"/>
        <v>2472.5099999999998</v>
      </c>
      <c r="V37" s="108">
        <f t="shared" si="19"/>
        <v>2281.98</v>
      </c>
      <c r="W37" s="108">
        <f t="shared" si="20"/>
        <v>1801.2749999999999</v>
      </c>
      <c r="X37" s="108">
        <f t="shared" si="21"/>
        <v>1477.0454999999999</v>
      </c>
    </row>
    <row r="38" spans="1:24" ht="14" hidden="1" x14ac:dyDescent="0.2">
      <c r="A38" s="81">
        <v>46</v>
      </c>
      <c r="B38" s="104"/>
      <c r="C38" s="105">
        <f t="shared" si="8"/>
        <v>3470.0549999999998</v>
      </c>
      <c r="D38" s="105">
        <f t="shared" si="9"/>
        <v>3097.7550000000001</v>
      </c>
      <c r="E38" s="105">
        <f t="shared" si="10"/>
        <v>2816.34</v>
      </c>
      <c r="F38" s="105">
        <f t="shared" si="11"/>
        <v>2519.5949999999998</v>
      </c>
      <c r="G38" s="105">
        <f t="shared" si="12"/>
        <v>2324.6849999999999</v>
      </c>
      <c r="H38" s="105">
        <f t="shared" si="13"/>
        <v>1835.22</v>
      </c>
      <c r="I38" s="105">
        <f t="shared" si="14"/>
        <v>1504.8804000000002</v>
      </c>
      <c r="J38" s="106">
        <v>3470.0549999999998</v>
      </c>
      <c r="K38" s="106">
        <v>3097.7550000000001</v>
      </c>
      <c r="L38" s="107">
        <v>2816.34</v>
      </c>
      <c r="M38" s="107">
        <v>2519.5949999999998</v>
      </c>
      <c r="N38" s="107">
        <v>2324.6849999999999</v>
      </c>
      <c r="O38" s="107">
        <v>1835.22</v>
      </c>
      <c r="P38" s="108">
        <v>1504.8804000000002</v>
      </c>
      <c r="R38" s="108">
        <f t="shared" si="15"/>
        <v>3470.0549999999998</v>
      </c>
      <c r="S38" s="108">
        <f t="shared" si="16"/>
        <v>3097.7550000000001</v>
      </c>
      <c r="T38" s="108">
        <f t="shared" si="17"/>
        <v>2816.34</v>
      </c>
      <c r="U38" s="108">
        <f t="shared" si="18"/>
        <v>2519.5949999999998</v>
      </c>
      <c r="V38" s="108">
        <f t="shared" si="19"/>
        <v>2324.6849999999999</v>
      </c>
      <c r="W38" s="108">
        <f t="shared" si="20"/>
        <v>1835.22</v>
      </c>
      <c r="X38" s="108">
        <f t="shared" si="21"/>
        <v>1504.8804000000002</v>
      </c>
    </row>
    <row r="39" spans="1:24" ht="14" hidden="1" x14ac:dyDescent="0.2">
      <c r="A39" s="81">
        <v>47</v>
      </c>
      <c r="B39" s="104"/>
      <c r="C39" s="105">
        <f t="shared" si="8"/>
        <v>3535.7550000000001</v>
      </c>
      <c r="D39" s="105">
        <f t="shared" si="9"/>
        <v>3155.79</v>
      </c>
      <c r="E39" s="105">
        <f t="shared" si="10"/>
        <v>2869.9949999999999</v>
      </c>
      <c r="F39" s="105">
        <f t="shared" si="11"/>
        <v>2566.6799999999998</v>
      </c>
      <c r="G39" s="105">
        <f t="shared" si="12"/>
        <v>2368.4850000000001</v>
      </c>
      <c r="H39" s="105">
        <f t="shared" si="13"/>
        <v>1869.165</v>
      </c>
      <c r="I39" s="105">
        <f t="shared" si="14"/>
        <v>1532.7153000000001</v>
      </c>
      <c r="J39" s="106">
        <v>3535.7550000000001</v>
      </c>
      <c r="K39" s="106">
        <v>3155.79</v>
      </c>
      <c r="L39" s="107">
        <v>2869.9949999999999</v>
      </c>
      <c r="M39" s="107">
        <v>2566.6799999999998</v>
      </c>
      <c r="N39" s="107">
        <v>2368.4850000000001</v>
      </c>
      <c r="O39" s="107">
        <v>1869.165</v>
      </c>
      <c r="P39" s="108">
        <v>1532.7153000000001</v>
      </c>
      <c r="R39" s="108">
        <f t="shared" si="15"/>
        <v>3535.7550000000001</v>
      </c>
      <c r="S39" s="108">
        <f t="shared" si="16"/>
        <v>3155.79</v>
      </c>
      <c r="T39" s="108">
        <f t="shared" si="17"/>
        <v>2869.9949999999999</v>
      </c>
      <c r="U39" s="108">
        <f t="shared" si="18"/>
        <v>2566.6799999999998</v>
      </c>
      <c r="V39" s="108">
        <f t="shared" si="19"/>
        <v>2368.4850000000001</v>
      </c>
      <c r="W39" s="108">
        <f t="shared" si="20"/>
        <v>1869.165</v>
      </c>
      <c r="X39" s="108">
        <f t="shared" si="21"/>
        <v>1532.7153000000001</v>
      </c>
    </row>
    <row r="40" spans="1:24" ht="14" hidden="1" x14ac:dyDescent="0.2">
      <c r="A40" s="81">
        <v>48</v>
      </c>
      <c r="B40" s="104"/>
      <c r="C40" s="105">
        <f t="shared" si="8"/>
        <v>3601.4549999999999</v>
      </c>
      <c r="D40" s="105">
        <f t="shared" si="9"/>
        <v>3213.8249999999998</v>
      </c>
      <c r="E40" s="105">
        <f t="shared" si="10"/>
        <v>2922.5549999999998</v>
      </c>
      <c r="F40" s="105">
        <f t="shared" si="11"/>
        <v>2613.7649999999999</v>
      </c>
      <c r="G40" s="105">
        <f t="shared" si="12"/>
        <v>2413.38</v>
      </c>
      <c r="H40" s="105">
        <f t="shared" si="13"/>
        <v>1904.2049999999999</v>
      </c>
      <c r="I40" s="105">
        <f t="shared" si="14"/>
        <v>1561.4481000000001</v>
      </c>
      <c r="J40" s="106">
        <v>3601.4549999999999</v>
      </c>
      <c r="K40" s="106">
        <v>3213.8249999999998</v>
      </c>
      <c r="L40" s="107">
        <v>2922.5549999999998</v>
      </c>
      <c r="M40" s="107">
        <v>2613.7649999999999</v>
      </c>
      <c r="N40" s="107">
        <v>2413.38</v>
      </c>
      <c r="O40" s="107">
        <v>1904.2049999999999</v>
      </c>
      <c r="P40" s="108">
        <v>1561.4481000000001</v>
      </c>
      <c r="R40" s="108">
        <f t="shared" si="15"/>
        <v>3601.4549999999999</v>
      </c>
      <c r="S40" s="108">
        <f t="shared" si="16"/>
        <v>3213.8249999999998</v>
      </c>
      <c r="T40" s="108">
        <f t="shared" si="17"/>
        <v>2922.5549999999998</v>
      </c>
      <c r="U40" s="108">
        <f t="shared" si="18"/>
        <v>2613.7649999999999</v>
      </c>
      <c r="V40" s="108">
        <f t="shared" si="19"/>
        <v>2413.38</v>
      </c>
      <c r="W40" s="108">
        <f t="shared" si="20"/>
        <v>1904.2049999999999</v>
      </c>
      <c r="X40" s="108">
        <f t="shared" si="21"/>
        <v>1561.4481000000001</v>
      </c>
    </row>
    <row r="41" spans="1:24" ht="14" hidden="1" x14ac:dyDescent="0.2">
      <c r="A41" s="81">
        <v>49</v>
      </c>
      <c r="B41" s="104"/>
      <c r="C41" s="105">
        <f t="shared" si="8"/>
        <v>3666.06</v>
      </c>
      <c r="D41" s="105">
        <f t="shared" si="9"/>
        <v>3271.86</v>
      </c>
      <c r="E41" s="105">
        <f t="shared" si="10"/>
        <v>2975.1149999999998</v>
      </c>
      <c r="F41" s="105">
        <f t="shared" si="11"/>
        <v>2660.85</v>
      </c>
      <c r="G41" s="105">
        <f t="shared" si="12"/>
        <v>2456.085</v>
      </c>
      <c r="H41" s="105">
        <f t="shared" si="13"/>
        <v>1938.1499999999999</v>
      </c>
      <c r="I41" s="105">
        <f t="shared" si="14"/>
        <v>1589.2829999999999</v>
      </c>
      <c r="J41" s="106">
        <v>3666.06</v>
      </c>
      <c r="K41" s="106">
        <v>3271.86</v>
      </c>
      <c r="L41" s="107">
        <v>2975.1149999999998</v>
      </c>
      <c r="M41" s="107">
        <v>2660.85</v>
      </c>
      <c r="N41" s="107">
        <v>2456.085</v>
      </c>
      <c r="O41" s="107">
        <v>1938.1499999999999</v>
      </c>
      <c r="P41" s="108">
        <v>1589.2829999999999</v>
      </c>
      <c r="R41" s="108">
        <f t="shared" si="15"/>
        <v>3666.06</v>
      </c>
      <c r="S41" s="108">
        <f t="shared" si="16"/>
        <v>3271.86</v>
      </c>
      <c r="T41" s="108">
        <f t="shared" si="17"/>
        <v>2975.1149999999998</v>
      </c>
      <c r="U41" s="108">
        <f t="shared" si="18"/>
        <v>2660.85</v>
      </c>
      <c r="V41" s="108">
        <f t="shared" si="19"/>
        <v>2456.085</v>
      </c>
      <c r="W41" s="108">
        <f t="shared" si="20"/>
        <v>1938.1499999999999</v>
      </c>
      <c r="X41" s="108">
        <f t="shared" si="21"/>
        <v>1589.2829999999999</v>
      </c>
    </row>
    <row r="42" spans="1:24" ht="14" hidden="1" x14ac:dyDescent="0.2">
      <c r="A42" s="81">
        <v>50</v>
      </c>
      <c r="B42" s="104"/>
      <c r="C42" s="105">
        <f t="shared" si="8"/>
        <v>3731.7599999999998</v>
      </c>
      <c r="D42" s="105">
        <f t="shared" si="9"/>
        <v>3329.895</v>
      </c>
      <c r="E42" s="105">
        <f t="shared" si="10"/>
        <v>3027.6749999999997</v>
      </c>
      <c r="F42" s="105">
        <f t="shared" si="11"/>
        <v>2709.0299999999997</v>
      </c>
      <c r="G42" s="105">
        <f t="shared" si="12"/>
        <v>2499.8849999999998</v>
      </c>
      <c r="H42" s="105">
        <f t="shared" si="13"/>
        <v>1972.095</v>
      </c>
      <c r="I42" s="105">
        <f t="shared" si="14"/>
        <v>1617.1179000000002</v>
      </c>
      <c r="J42" s="106">
        <v>3731.7599999999998</v>
      </c>
      <c r="K42" s="106">
        <v>3329.895</v>
      </c>
      <c r="L42" s="107">
        <v>3027.6749999999997</v>
      </c>
      <c r="M42" s="107">
        <v>2709.0299999999997</v>
      </c>
      <c r="N42" s="107">
        <v>2499.8849999999998</v>
      </c>
      <c r="O42" s="107">
        <v>1972.095</v>
      </c>
      <c r="P42" s="108">
        <v>1617.1179000000002</v>
      </c>
      <c r="R42" s="108">
        <f t="shared" si="15"/>
        <v>3731.7599999999998</v>
      </c>
      <c r="S42" s="108">
        <f t="shared" si="16"/>
        <v>3329.895</v>
      </c>
      <c r="T42" s="108">
        <f t="shared" si="17"/>
        <v>3027.6749999999997</v>
      </c>
      <c r="U42" s="108">
        <f t="shared" si="18"/>
        <v>2709.0299999999997</v>
      </c>
      <c r="V42" s="108">
        <f t="shared" si="19"/>
        <v>2499.8849999999998</v>
      </c>
      <c r="W42" s="108">
        <f t="shared" si="20"/>
        <v>1972.095</v>
      </c>
      <c r="X42" s="108">
        <f t="shared" si="21"/>
        <v>1617.1179000000002</v>
      </c>
    </row>
    <row r="43" spans="1:24" ht="14" hidden="1" x14ac:dyDescent="0.2">
      <c r="A43" s="81">
        <v>51</v>
      </c>
      <c r="B43" s="104"/>
      <c r="C43" s="105">
        <f t="shared" si="8"/>
        <v>3867.54</v>
      </c>
      <c r="D43" s="105">
        <f t="shared" si="9"/>
        <v>3451.44</v>
      </c>
      <c r="E43" s="105">
        <f t="shared" si="10"/>
        <v>3138.27</v>
      </c>
      <c r="F43" s="105">
        <f t="shared" si="11"/>
        <v>2807.58</v>
      </c>
      <c r="G43" s="105">
        <f t="shared" si="12"/>
        <v>2590.77</v>
      </c>
      <c r="H43" s="105">
        <f t="shared" si="13"/>
        <v>2045.46</v>
      </c>
      <c r="I43" s="105">
        <f t="shared" si="14"/>
        <v>1677.2772000000002</v>
      </c>
      <c r="J43" s="106">
        <v>3867.54</v>
      </c>
      <c r="K43" s="106">
        <v>3451.44</v>
      </c>
      <c r="L43" s="107">
        <v>3138.27</v>
      </c>
      <c r="M43" s="107">
        <v>2807.58</v>
      </c>
      <c r="N43" s="107">
        <v>2590.77</v>
      </c>
      <c r="O43" s="107">
        <v>2045.46</v>
      </c>
      <c r="P43" s="108">
        <v>1677.2772000000002</v>
      </c>
      <c r="R43" s="108">
        <f t="shared" si="15"/>
        <v>3867.54</v>
      </c>
      <c r="S43" s="108">
        <f t="shared" si="16"/>
        <v>3451.44</v>
      </c>
      <c r="T43" s="108">
        <f t="shared" si="17"/>
        <v>3138.27</v>
      </c>
      <c r="U43" s="108">
        <f t="shared" si="18"/>
        <v>2807.58</v>
      </c>
      <c r="V43" s="108">
        <f t="shared" si="19"/>
        <v>2590.77</v>
      </c>
      <c r="W43" s="108">
        <f t="shared" si="20"/>
        <v>2045.46</v>
      </c>
      <c r="X43" s="108">
        <f t="shared" si="21"/>
        <v>1677.2772000000002</v>
      </c>
    </row>
    <row r="44" spans="1:24" ht="14" hidden="1" x14ac:dyDescent="0.2">
      <c r="A44" s="81">
        <v>52</v>
      </c>
      <c r="B44" s="104"/>
      <c r="C44" s="105">
        <f t="shared" si="8"/>
        <v>4003.3199999999997</v>
      </c>
      <c r="D44" s="105">
        <f t="shared" si="9"/>
        <v>3572.9850000000001</v>
      </c>
      <c r="E44" s="105">
        <f t="shared" si="10"/>
        <v>3248.8649999999998</v>
      </c>
      <c r="F44" s="105">
        <f t="shared" si="11"/>
        <v>2906.13</v>
      </c>
      <c r="G44" s="105">
        <f t="shared" si="12"/>
        <v>2682.75</v>
      </c>
      <c r="H44" s="105">
        <f t="shared" si="13"/>
        <v>2116.6349999999998</v>
      </c>
      <c r="I44" s="105">
        <f t="shared" si="14"/>
        <v>1735.6406999999999</v>
      </c>
      <c r="J44" s="106">
        <v>4003.3199999999997</v>
      </c>
      <c r="K44" s="106">
        <v>3572.9850000000001</v>
      </c>
      <c r="L44" s="107">
        <v>3248.8649999999998</v>
      </c>
      <c r="M44" s="107">
        <v>2906.13</v>
      </c>
      <c r="N44" s="107">
        <v>2682.75</v>
      </c>
      <c r="O44" s="107">
        <v>2116.6349999999998</v>
      </c>
      <c r="P44" s="108">
        <v>1735.6406999999999</v>
      </c>
      <c r="R44" s="108">
        <f t="shared" si="15"/>
        <v>4003.3199999999997</v>
      </c>
      <c r="S44" s="108">
        <f t="shared" si="16"/>
        <v>3572.9850000000001</v>
      </c>
      <c r="T44" s="108">
        <f t="shared" si="17"/>
        <v>3248.8649999999998</v>
      </c>
      <c r="U44" s="108">
        <f t="shared" si="18"/>
        <v>2906.13</v>
      </c>
      <c r="V44" s="108">
        <f t="shared" si="19"/>
        <v>2682.75</v>
      </c>
      <c r="W44" s="108">
        <f t="shared" si="20"/>
        <v>2116.6349999999998</v>
      </c>
      <c r="X44" s="108">
        <f t="shared" si="21"/>
        <v>1735.6406999999999</v>
      </c>
    </row>
    <row r="45" spans="1:24" ht="14" hidden="1" x14ac:dyDescent="0.2">
      <c r="A45" s="81">
        <v>53</v>
      </c>
      <c r="B45" s="104"/>
      <c r="C45" s="105">
        <f t="shared" si="8"/>
        <v>4140.1949999999997</v>
      </c>
      <c r="D45" s="105">
        <f t="shared" si="9"/>
        <v>3694.5299999999997</v>
      </c>
      <c r="E45" s="105">
        <f t="shared" si="10"/>
        <v>3359.46</v>
      </c>
      <c r="F45" s="105">
        <f t="shared" si="11"/>
        <v>3005.7750000000001</v>
      </c>
      <c r="G45" s="105">
        <f t="shared" si="12"/>
        <v>2773.6349999999998</v>
      </c>
      <c r="H45" s="105">
        <f t="shared" si="13"/>
        <v>2188.9049999999997</v>
      </c>
      <c r="I45" s="105">
        <f t="shared" si="14"/>
        <v>1794.9021</v>
      </c>
      <c r="J45" s="106">
        <v>4140.1949999999997</v>
      </c>
      <c r="K45" s="106">
        <v>3694.5299999999997</v>
      </c>
      <c r="L45" s="107">
        <v>3359.46</v>
      </c>
      <c r="M45" s="107">
        <v>3005.7750000000001</v>
      </c>
      <c r="N45" s="107">
        <v>2773.6349999999998</v>
      </c>
      <c r="O45" s="107">
        <v>2188.9049999999997</v>
      </c>
      <c r="P45" s="108">
        <v>1794.9021</v>
      </c>
      <c r="R45" s="108">
        <f t="shared" si="15"/>
        <v>4140.1949999999997</v>
      </c>
      <c r="S45" s="108">
        <f t="shared" si="16"/>
        <v>3694.5299999999997</v>
      </c>
      <c r="T45" s="108">
        <f t="shared" si="17"/>
        <v>3359.46</v>
      </c>
      <c r="U45" s="108">
        <f t="shared" si="18"/>
        <v>3005.7750000000001</v>
      </c>
      <c r="V45" s="108">
        <f t="shared" si="19"/>
        <v>2773.6349999999998</v>
      </c>
      <c r="W45" s="108">
        <f t="shared" si="20"/>
        <v>2188.9049999999997</v>
      </c>
      <c r="X45" s="108">
        <f t="shared" si="21"/>
        <v>1794.9021</v>
      </c>
    </row>
    <row r="46" spans="1:24" ht="14" hidden="1" x14ac:dyDescent="0.2">
      <c r="A46" s="81">
        <v>54</v>
      </c>
      <c r="B46" s="104"/>
      <c r="C46" s="105">
        <f t="shared" si="8"/>
        <v>4275.9749999999995</v>
      </c>
      <c r="D46" s="105">
        <f t="shared" si="9"/>
        <v>3817.17</v>
      </c>
      <c r="E46" s="105">
        <f t="shared" si="10"/>
        <v>3470.0549999999998</v>
      </c>
      <c r="F46" s="105">
        <f t="shared" si="11"/>
        <v>3104.3249999999998</v>
      </c>
      <c r="G46" s="105">
        <f t="shared" si="12"/>
        <v>2865.6149999999998</v>
      </c>
      <c r="H46" s="105">
        <f t="shared" si="13"/>
        <v>2261.1749999999997</v>
      </c>
      <c r="I46" s="105">
        <f t="shared" si="14"/>
        <v>1854.1634999999999</v>
      </c>
      <c r="J46" s="106">
        <v>4275.9749999999995</v>
      </c>
      <c r="K46" s="106">
        <v>3817.17</v>
      </c>
      <c r="L46" s="107">
        <v>3470.0549999999998</v>
      </c>
      <c r="M46" s="107">
        <v>3104.3249999999998</v>
      </c>
      <c r="N46" s="107">
        <v>2865.6149999999998</v>
      </c>
      <c r="O46" s="107">
        <v>2261.1749999999997</v>
      </c>
      <c r="P46" s="108">
        <v>1854.1634999999999</v>
      </c>
      <c r="R46" s="108">
        <f t="shared" si="15"/>
        <v>4275.9749999999995</v>
      </c>
      <c r="S46" s="108">
        <f t="shared" si="16"/>
        <v>3817.17</v>
      </c>
      <c r="T46" s="108">
        <f t="shared" si="17"/>
        <v>3470.0549999999998</v>
      </c>
      <c r="U46" s="108">
        <f t="shared" si="18"/>
        <v>3104.3249999999998</v>
      </c>
      <c r="V46" s="108">
        <f t="shared" si="19"/>
        <v>2865.6149999999998</v>
      </c>
      <c r="W46" s="108">
        <f t="shared" si="20"/>
        <v>2261.1749999999997</v>
      </c>
      <c r="X46" s="108">
        <f t="shared" si="21"/>
        <v>1854.1634999999999</v>
      </c>
    </row>
    <row r="47" spans="1:24" ht="14" hidden="1" x14ac:dyDescent="0.2">
      <c r="A47" s="81">
        <v>55</v>
      </c>
      <c r="B47" s="104"/>
      <c r="C47" s="105">
        <f t="shared" si="8"/>
        <v>4412.8499999999995</v>
      </c>
      <c r="D47" s="105">
        <f t="shared" si="9"/>
        <v>3938.7149999999997</v>
      </c>
      <c r="E47" s="105">
        <f t="shared" si="10"/>
        <v>3580.65</v>
      </c>
      <c r="F47" s="105">
        <f t="shared" si="11"/>
        <v>3202.875</v>
      </c>
      <c r="G47" s="105">
        <f t="shared" si="12"/>
        <v>2956.5</v>
      </c>
      <c r="H47" s="105">
        <f t="shared" si="13"/>
        <v>2333.4450000000002</v>
      </c>
      <c r="I47" s="105">
        <f t="shared" si="14"/>
        <v>1913.4249000000002</v>
      </c>
      <c r="J47" s="106">
        <v>4412.8499999999995</v>
      </c>
      <c r="K47" s="106">
        <v>3938.7149999999997</v>
      </c>
      <c r="L47" s="107">
        <v>3580.65</v>
      </c>
      <c r="M47" s="107">
        <v>3202.875</v>
      </c>
      <c r="N47" s="107">
        <v>2956.5</v>
      </c>
      <c r="O47" s="107">
        <v>2333.4450000000002</v>
      </c>
      <c r="P47" s="108">
        <v>1913.4249000000002</v>
      </c>
      <c r="R47" s="108">
        <f t="shared" si="15"/>
        <v>4412.8499999999995</v>
      </c>
      <c r="S47" s="108">
        <f t="shared" si="16"/>
        <v>3938.7149999999997</v>
      </c>
      <c r="T47" s="108">
        <f t="shared" si="17"/>
        <v>3580.65</v>
      </c>
      <c r="U47" s="108">
        <f t="shared" si="18"/>
        <v>3202.875</v>
      </c>
      <c r="V47" s="108">
        <f t="shared" si="19"/>
        <v>2956.5</v>
      </c>
      <c r="W47" s="108">
        <f t="shared" si="20"/>
        <v>2333.4450000000002</v>
      </c>
      <c r="X47" s="108">
        <f t="shared" si="21"/>
        <v>1913.4249000000002</v>
      </c>
    </row>
    <row r="48" spans="1:24" ht="14" hidden="1" x14ac:dyDescent="0.2">
      <c r="A48" s="81">
        <v>56</v>
      </c>
      <c r="B48" s="104"/>
      <c r="C48" s="105">
        <f t="shared" si="8"/>
        <v>4461.03</v>
      </c>
      <c r="D48" s="105">
        <f t="shared" si="9"/>
        <v>3981.42</v>
      </c>
      <c r="E48" s="105">
        <f t="shared" si="10"/>
        <v>3620.0699999999997</v>
      </c>
      <c r="F48" s="105">
        <f t="shared" si="11"/>
        <v>3239.0099999999998</v>
      </c>
      <c r="G48" s="105">
        <f t="shared" si="12"/>
        <v>2989.35</v>
      </c>
      <c r="H48" s="105">
        <f t="shared" si="13"/>
        <v>2358.63</v>
      </c>
      <c r="I48" s="105">
        <f t="shared" si="14"/>
        <v>1934.0766000000003</v>
      </c>
      <c r="J48" s="106">
        <v>4461.03</v>
      </c>
      <c r="K48" s="106">
        <v>3981.42</v>
      </c>
      <c r="L48" s="107">
        <v>3620.0699999999997</v>
      </c>
      <c r="M48" s="107">
        <v>3239.0099999999998</v>
      </c>
      <c r="N48" s="107">
        <v>2989.35</v>
      </c>
      <c r="O48" s="107">
        <v>2358.63</v>
      </c>
      <c r="P48" s="108">
        <v>1934.0766000000003</v>
      </c>
      <c r="R48" s="108">
        <f t="shared" si="15"/>
        <v>4461.03</v>
      </c>
      <c r="S48" s="108">
        <f t="shared" si="16"/>
        <v>3981.42</v>
      </c>
      <c r="T48" s="108">
        <f t="shared" si="17"/>
        <v>3620.0699999999997</v>
      </c>
      <c r="U48" s="108">
        <f t="shared" si="18"/>
        <v>3239.0099999999998</v>
      </c>
      <c r="V48" s="108">
        <f t="shared" si="19"/>
        <v>2989.35</v>
      </c>
      <c r="W48" s="108">
        <f t="shared" si="20"/>
        <v>2358.63</v>
      </c>
      <c r="X48" s="108">
        <f t="shared" si="21"/>
        <v>1934.0766000000003</v>
      </c>
    </row>
    <row r="49" spans="1:24" ht="14" hidden="1" x14ac:dyDescent="0.2">
      <c r="A49" s="81">
        <v>57</v>
      </c>
      <c r="B49" s="104"/>
      <c r="C49" s="105">
        <f t="shared" si="8"/>
        <v>4510.3050000000003</v>
      </c>
      <c r="D49" s="105">
        <f t="shared" si="9"/>
        <v>4025.22</v>
      </c>
      <c r="E49" s="105">
        <f t="shared" si="10"/>
        <v>3659.49</v>
      </c>
      <c r="F49" s="105">
        <f t="shared" si="11"/>
        <v>3274.0499999999997</v>
      </c>
      <c r="G49" s="105">
        <f t="shared" si="12"/>
        <v>3021.105</v>
      </c>
      <c r="H49" s="105">
        <f t="shared" si="13"/>
        <v>2384.91</v>
      </c>
      <c r="I49" s="105">
        <f t="shared" si="14"/>
        <v>1955.6261999999999</v>
      </c>
      <c r="J49" s="106">
        <v>4510.3050000000003</v>
      </c>
      <c r="K49" s="106">
        <v>4025.22</v>
      </c>
      <c r="L49" s="107">
        <v>3659.49</v>
      </c>
      <c r="M49" s="107">
        <v>3274.0499999999997</v>
      </c>
      <c r="N49" s="107">
        <v>3021.105</v>
      </c>
      <c r="O49" s="107">
        <v>2384.91</v>
      </c>
      <c r="P49" s="108">
        <v>1955.6261999999999</v>
      </c>
      <c r="R49" s="108">
        <f t="shared" si="15"/>
        <v>4510.3050000000003</v>
      </c>
      <c r="S49" s="108">
        <f t="shared" si="16"/>
        <v>4025.22</v>
      </c>
      <c r="T49" s="108">
        <f t="shared" si="17"/>
        <v>3659.49</v>
      </c>
      <c r="U49" s="108">
        <f t="shared" si="18"/>
        <v>3274.0499999999997</v>
      </c>
      <c r="V49" s="108">
        <f t="shared" si="19"/>
        <v>3021.105</v>
      </c>
      <c r="W49" s="108">
        <f t="shared" si="20"/>
        <v>2384.91</v>
      </c>
      <c r="X49" s="108">
        <f t="shared" si="21"/>
        <v>1955.6261999999999</v>
      </c>
    </row>
    <row r="50" spans="1:24" ht="14" hidden="1" x14ac:dyDescent="0.2">
      <c r="A50" s="81">
        <v>58</v>
      </c>
      <c r="B50" s="104"/>
      <c r="C50" s="105">
        <f t="shared" si="8"/>
        <v>4558.4849999999997</v>
      </c>
      <c r="D50" s="105">
        <f t="shared" si="9"/>
        <v>4069.02</v>
      </c>
      <c r="E50" s="105">
        <f t="shared" si="10"/>
        <v>3700.0050000000001</v>
      </c>
      <c r="F50" s="105">
        <f t="shared" si="11"/>
        <v>3309.09</v>
      </c>
      <c r="G50" s="105">
        <f t="shared" si="12"/>
        <v>3053.9549999999999</v>
      </c>
      <c r="H50" s="105">
        <f t="shared" si="13"/>
        <v>2410.0949999999998</v>
      </c>
      <c r="I50" s="105">
        <f t="shared" si="14"/>
        <v>1976.2779</v>
      </c>
      <c r="J50" s="106">
        <v>4558.4849999999997</v>
      </c>
      <c r="K50" s="106">
        <v>4069.02</v>
      </c>
      <c r="L50" s="107">
        <v>3700.0050000000001</v>
      </c>
      <c r="M50" s="107">
        <v>3309.09</v>
      </c>
      <c r="N50" s="107">
        <v>3053.9549999999999</v>
      </c>
      <c r="O50" s="107">
        <v>2410.0949999999998</v>
      </c>
      <c r="P50" s="108">
        <v>1976.2779</v>
      </c>
      <c r="R50" s="108">
        <f t="shared" si="15"/>
        <v>4558.4849999999997</v>
      </c>
      <c r="S50" s="108">
        <f t="shared" si="16"/>
        <v>4069.02</v>
      </c>
      <c r="T50" s="108">
        <f t="shared" si="17"/>
        <v>3700.0050000000001</v>
      </c>
      <c r="U50" s="108">
        <f t="shared" si="18"/>
        <v>3309.09</v>
      </c>
      <c r="V50" s="108">
        <f t="shared" si="19"/>
        <v>3053.9549999999999</v>
      </c>
      <c r="W50" s="108">
        <f t="shared" si="20"/>
        <v>2410.0949999999998</v>
      </c>
      <c r="X50" s="108">
        <f t="shared" si="21"/>
        <v>1976.2779</v>
      </c>
    </row>
    <row r="51" spans="1:24" ht="14" hidden="1" x14ac:dyDescent="0.2">
      <c r="A51" s="81">
        <v>59</v>
      </c>
      <c r="B51" s="104"/>
      <c r="C51" s="105">
        <f t="shared" si="8"/>
        <v>4607.76</v>
      </c>
      <c r="D51" s="105">
        <f t="shared" si="9"/>
        <v>4111.7249999999995</v>
      </c>
      <c r="E51" s="105">
        <f t="shared" si="10"/>
        <v>3738.33</v>
      </c>
      <c r="F51" s="105">
        <f t="shared" si="11"/>
        <v>3345.2249999999999</v>
      </c>
      <c r="G51" s="105">
        <f t="shared" si="12"/>
        <v>3086.8049999999998</v>
      </c>
      <c r="H51" s="105">
        <f t="shared" si="13"/>
        <v>2436.375</v>
      </c>
      <c r="I51" s="105">
        <f t="shared" si="14"/>
        <v>1997.8275000000001</v>
      </c>
      <c r="J51" s="106">
        <v>4607.76</v>
      </c>
      <c r="K51" s="106">
        <v>4111.7249999999995</v>
      </c>
      <c r="L51" s="107">
        <v>3738.33</v>
      </c>
      <c r="M51" s="107">
        <v>3345.2249999999999</v>
      </c>
      <c r="N51" s="107">
        <v>3086.8049999999998</v>
      </c>
      <c r="O51" s="107">
        <v>2436.375</v>
      </c>
      <c r="P51" s="108">
        <v>1997.8275000000001</v>
      </c>
      <c r="R51" s="108">
        <f t="shared" si="15"/>
        <v>4607.76</v>
      </c>
      <c r="S51" s="108">
        <f t="shared" si="16"/>
        <v>4111.7249999999995</v>
      </c>
      <c r="T51" s="108">
        <f t="shared" si="17"/>
        <v>3738.33</v>
      </c>
      <c r="U51" s="108">
        <f t="shared" si="18"/>
        <v>3345.2249999999999</v>
      </c>
      <c r="V51" s="108">
        <f t="shared" si="19"/>
        <v>3086.8049999999998</v>
      </c>
      <c r="W51" s="108">
        <f t="shared" si="20"/>
        <v>2436.375</v>
      </c>
      <c r="X51" s="108">
        <f t="shared" si="21"/>
        <v>1997.8275000000001</v>
      </c>
    </row>
    <row r="52" spans="1:24" ht="14" hidden="1" x14ac:dyDescent="0.2">
      <c r="A52" s="81">
        <v>60</v>
      </c>
      <c r="B52" s="104"/>
      <c r="C52" s="105">
        <f t="shared" si="8"/>
        <v>4654.8450000000003</v>
      </c>
      <c r="D52" s="105">
        <f t="shared" si="9"/>
        <v>4155.5249999999996</v>
      </c>
      <c r="E52" s="105">
        <f t="shared" si="10"/>
        <v>3777.75</v>
      </c>
      <c r="F52" s="105">
        <f t="shared" si="11"/>
        <v>3380.2649999999999</v>
      </c>
      <c r="G52" s="105">
        <f t="shared" si="12"/>
        <v>3119.6549999999997</v>
      </c>
      <c r="H52" s="105">
        <f t="shared" si="13"/>
        <v>2462.6549999999997</v>
      </c>
      <c r="I52" s="105">
        <f t="shared" si="14"/>
        <v>2019.3770999999999</v>
      </c>
      <c r="J52" s="106">
        <v>4654.8450000000003</v>
      </c>
      <c r="K52" s="106">
        <v>4155.5249999999996</v>
      </c>
      <c r="L52" s="107">
        <v>3777.75</v>
      </c>
      <c r="M52" s="107">
        <v>3380.2649999999999</v>
      </c>
      <c r="N52" s="107">
        <v>3119.6549999999997</v>
      </c>
      <c r="O52" s="107">
        <v>2462.6549999999997</v>
      </c>
      <c r="P52" s="108">
        <v>2019.3770999999999</v>
      </c>
      <c r="R52" s="108">
        <f t="shared" si="15"/>
        <v>4654.8450000000003</v>
      </c>
      <c r="S52" s="108">
        <f t="shared" si="16"/>
        <v>4155.5249999999996</v>
      </c>
      <c r="T52" s="108">
        <f t="shared" si="17"/>
        <v>3777.75</v>
      </c>
      <c r="U52" s="108">
        <f t="shared" si="18"/>
        <v>3380.2649999999999</v>
      </c>
      <c r="V52" s="108">
        <f t="shared" si="19"/>
        <v>3119.6549999999997</v>
      </c>
      <c r="W52" s="108">
        <f t="shared" si="20"/>
        <v>2462.6549999999997</v>
      </c>
      <c r="X52" s="108">
        <f t="shared" si="21"/>
        <v>2019.3770999999999</v>
      </c>
    </row>
    <row r="53" spans="1:24" ht="14" hidden="1" x14ac:dyDescent="0.2">
      <c r="A53" s="81">
        <v>61</v>
      </c>
      <c r="B53" s="104"/>
      <c r="C53" s="105">
        <f t="shared" si="8"/>
        <v>5245.05</v>
      </c>
      <c r="D53" s="105">
        <f t="shared" si="9"/>
        <v>4681.125</v>
      </c>
      <c r="E53" s="105">
        <f t="shared" si="10"/>
        <v>4256.2650000000003</v>
      </c>
      <c r="F53" s="105">
        <f t="shared" si="11"/>
        <v>3807.3150000000001</v>
      </c>
      <c r="G53" s="105">
        <f t="shared" si="12"/>
        <v>3513.855</v>
      </c>
      <c r="H53" s="105">
        <f t="shared" si="13"/>
        <v>2772.54</v>
      </c>
      <c r="I53" s="105">
        <f t="shared" si="14"/>
        <v>2273.4828000000002</v>
      </c>
      <c r="J53" s="106">
        <v>5245.05</v>
      </c>
      <c r="K53" s="106">
        <v>4681.125</v>
      </c>
      <c r="L53" s="107">
        <v>4256.2650000000003</v>
      </c>
      <c r="M53" s="107">
        <v>3807.3150000000001</v>
      </c>
      <c r="N53" s="107">
        <v>3513.855</v>
      </c>
      <c r="O53" s="107">
        <v>2772.54</v>
      </c>
      <c r="P53" s="108">
        <v>2273.4828000000002</v>
      </c>
      <c r="R53" s="108">
        <f t="shared" si="15"/>
        <v>5245.05</v>
      </c>
      <c r="S53" s="108">
        <f t="shared" si="16"/>
        <v>4681.125</v>
      </c>
      <c r="T53" s="108">
        <f t="shared" si="17"/>
        <v>4256.2650000000003</v>
      </c>
      <c r="U53" s="108">
        <f t="shared" si="18"/>
        <v>3807.3150000000001</v>
      </c>
      <c r="V53" s="108">
        <f t="shared" si="19"/>
        <v>3513.855</v>
      </c>
      <c r="W53" s="108">
        <f t="shared" si="20"/>
        <v>2772.54</v>
      </c>
      <c r="X53" s="108">
        <f t="shared" si="21"/>
        <v>2273.4828000000002</v>
      </c>
    </row>
    <row r="54" spans="1:24" ht="14" hidden="1" x14ac:dyDescent="0.2">
      <c r="A54" s="81">
        <v>62</v>
      </c>
      <c r="B54" s="104"/>
      <c r="C54" s="105">
        <f t="shared" si="8"/>
        <v>5833.0649999999996</v>
      </c>
      <c r="D54" s="105">
        <f t="shared" si="9"/>
        <v>5206.7249999999995</v>
      </c>
      <c r="E54" s="105">
        <f t="shared" si="10"/>
        <v>4733.6849999999995</v>
      </c>
      <c r="F54" s="105">
        <f t="shared" si="11"/>
        <v>4234.3649999999998</v>
      </c>
      <c r="G54" s="105">
        <f t="shared" si="12"/>
        <v>3908.0549999999998</v>
      </c>
      <c r="H54" s="105">
        <f t="shared" si="13"/>
        <v>3084.6149999999998</v>
      </c>
      <c r="I54" s="105">
        <f t="shared" si="14"/>
        <v>2529.3843000000002</v>
      </c>
      <c r="J54" s="106">
        <v>5833.0649999999996</v>
      </c>
      <c r="K54" s="106">
        <v>5206.7249999999995</v>
      </c>
      <c r="L54" s="107">
        <v>4733.6849999999995</v>
      </c>
      <c r="M54" s="107">
        <v>4234.3649999999998</v>
      </c>
      <c r="N54" s="107">
        <v>3908.0549999999998</v>
      </c>
      <c r="O54" s="107">
        <v>3084.6149999999998</v>
      </c>
      <c r="P54" s="108">
        <v>2529.3843000000002</v>
      </c>
      <c r="R54" s="108">
        <f t="shared" si="15"/>
        <v>5833.0649999999996</v>
      </c>
      <c r="S54" s="108">
        <f t="shared" si="16"/>
        <v>5206.7249999999995</v>
      </c>
      <c r="T54" s="108">
        <f t="shared" si="17"/>
        <v>4733.6849999999995</v>
      </c>
      <c r="U54" s="108">
        <f t="shared" si="18"/>
        <v>4234.3649999999998</v>
      </c>
      <c r="V54" s="108">
        <f t="shared" si="19"/>
        <v>3908.0549999999998</v>
      </c>
      <c r="W54" s="108">
        <f t="shared" si="20"/>
        <v>3084.6149999999998</v>
      </c>
      <c r="X54" s="108">
        <f t="shared" si="21"/>
        <v>2529.3843000000002</v>
      </c>
    </row>
    <row r="55" spans="1:24" ht="14" hidden="1" x14ac:dyDescent="0.2">
      <c r="A55" s="81">
        <v>63</v>
      </c>
      <c r="B55" s="104"/>
      <c r="C55" s="105">
        <f t="shared" si="8"/>
        <v>6423.2699999999995</v>
      </c>
      <c r="D55" s="105">
        <f t="shared" si="9"/>
        <v>5732.3249999999998</v>
      </c>
      <c r="E55" s="105">
        <f t="shared" si="10"/>
        <v>5212.2</v>
      </c>
      <c r="F55" s="105">
        <f t="shared" si="11"/>
        <v>4662.51</v>
      </c>
      <c r="G55" s="105">
        <f t="shared" si="12"/>
        <v>4303.3499999999995</v>
      </c>
      <c r="H55" s="105">
        <f t="shared" si="13"/>
        <v>3395.5949999999998</v>
      </c>
      <c r="I55" s="105">
        <f t="shared" si="14"/>
        <v>2784.3879000000002</v>
      </c>
      <c r="J55" s="106">
        <v>6423.2699999999995</v>
      </c>
      <c r="K55" s="106">
        <v>5732.3249999999998</v>
      </c>
      <c r="L55" s="107">
        <v>5212.2</v>
      </c>
      <c r="M55" s="107">
        <v>4662.51</v>
      </c>
      <c r="N55" s="107">
        <v>4303.3499999999995</v>
      </c>
      <c r="O55" s="107">
        <v>3395.5949999999998</v>
      </c>
      <c r="P55" s="108">
        <v>2784.3879000000002</v>
      </c>
      <c r="R55" s="108">
        <f t="shared" si="15"/>
        <v>6423.2699999999995</v>
      </c>
      <c r="S55" s="108">
        <f t="shared" si="16"/>
        <v>5732.3249999999998</v>
      </c>
      <c r="T55" s="108">
        <f t="shared" si="17"/>
        <v>5212.2</v>
      </c>
      <c r="U55" s="108">
        <f t="shared" si="18"/>
        <v>4662.51</v>
      </c>
      <c r="V55" s="108">
        <f t="shared" si="19"/>
        <v>4303.3499999999995</v>
      </c>
      <c r="W55" s="108">
        <f t="shared" si="20"/>
        <v>3395.5949999999998</v>
      </c>
      <c r="X55" s="108">
        <f t="shared" si="21"/>
        <v>2784.3879000000002</v>
      </c>
    </row>
    <row r="56" spans="1:24" ht="14" hidden="1" x14ac:dyDescent="0.2">
      <c r="A56" s="81">
        <v>64</v>
      </c>
      <c r="B56" s="104"/>
      <c r="C56" s="105">
        <f t="shared" si="8"/>
        <v>7013.4749999999995</v>
      </c>
      <c r="D56" s="105">
        <f t="shared" si="9"/>
        <v>6259.0199999999995</v>
      </c>
      <c r="E56" s="105">
        <f t="shared" si="10"/>
        <v>5690.7150000000001</v>
      </c>
      <c r="F56" s="105">
        <f t="shared" si="11"/>
        <v>5091.75</v>
      </c>
      <c r="G56" s="105">
        <f t="shared" si="12"/>
        <v>4698.6449999999995</v>
      </c>
      <c r="H56" s="105">
        <f t="shared" si="13"/>
        <v>3707.67</v>
      </c>
      <c r="I56" s="105">
        <f t="shared" si="14"/>
        <v>3040.2894000000001</v>
      </c>
      <c r="J56" s="106">
        <v>7013.4749999999995</v>
      </c>
      <c r="K56" s="106">
        <v>6259.0199999999995</v>
      </c>
      <c r="L56" s="107">
        <v>5690.7150000000001</v>
      </c>
      <c r="M56" s="107">
        <v>5091.75</v>
      </c>
      <c r="N56" s="107">
        <v>4698.6449999999995</v>
      </c>
      <c r="O56" s="107">
        <v>3707.67</v>
      </c>
      <c r="P56" s="108">
        <v>3040.2894000000001</v>
      </c>
      <c r="R56" s="108">
        <f t="shared" si="15"/>
        <v>7013.4749999999995</v>
      </c>
      <c r="S56" s="108">
        <f t="shared" si="16"/>
        <v>6259.0199999999995</v>
      </c>
      <c r="T56" s="108">
        <f t="shared" si="17"/>
        <v>5690.7150000000001</v>
      </c>
      <c r="U56" s="108">
        <f t="shared" si="18"/>
        <v>5091.75</v>
      </c>
      <c r="V56" s="108">
        <f t="shared" si="19"/>
        <v>4698.6449999999995</v>
      </c>
      <c r="W56" s="108">
        <f t="shared" si="20"/>
        <v>3707.67</v>
      </c>
      <c r="X56" s="108">
        <f t="shared" si="21"/>
        <v>3040.2894000000001</v>
      </c>
    </row>
    <row r="57" spans="1:24" ht="14" hidden="1" x14ac:dyDescent="0.2">
      <c r="A57" s="81">
        <v>65</v>
      </c>
      <c r="B57" s="104"/>
      <c r="C57" s="105">
        <f t="shared" si="8"/>
        <v>7040.8499999999995</v>
      </c>
      <c r="D57" s="105">
        <f t="shared" si="9"/>
        <v>6284.2049999999999</v>
      </c>
      <c r="E57" s="105">
        <f t="shared" si="10"/>
        <v>5713.71</v>
      </c>
      <c r="F57" s="105">
        <f t="shared" si="11"/>
        <v>5111.46</v>
      </c>
      <c r="G57" s="105">
        <f t="shared" si="12"/>
        <v>4717.26</v>
      </c>
      <c r="H57" s="105">
        <f t="shared" si="13"/>
        <v>3723</v>
      </c>
      <c r="I57" s="105">
        <f t="shared" si="14"/>
        <v>3052.86</v>
      </c>
      <c r="J57" s="106">
        <v>7040.8499999999995</v>
      </c>
      <c r="K57" s="106">
        <v>6284.2049999999999</v>
      </c>
      <c r="L57" s="107">
        <v>5713.71</v>
      </c>
      <c r="M57" s="107">
        <v>5111.46</v>
      </c>
      <c r="N57" s="107">
        <v>4717.26</v>
      </c>
      <c r="O57" s="107">
        <v>3723</v>
      </c>
      <c r="P57" s="108">
        <v>3052.86</v>
      </c>
      <c r="R57" s="108">
        <f t="shared" si="15"/>
        <v>7040.8499999999995</v>
      </c>
      <c r="S57" s="108">
        <f t="shared" si="16"/>
        <v>6284.2049999999999</v>
      </c>
      <c r="T57" s="108">
        <f t="shared" si="17"/>
        <v>5713.71</v>
      </c>
      <c r="U57" s="108">
        <f t="shared" si="18"/>
        <v>5111.46</v>
      </c>
      <c r="V57" s="108">
        <f t="shared" si="19"/>
        <v>4717.26</v>
      </c>
      <c r="W57" s="108">
        <f t="shared" si="20"/>
        <v>3723</v>
      </c>
      <c r="X57" s="108">
        <f t="shared" si="21"/>
        <v>3052.86</v>
      </c>
    </row>
    <row r="58" spans="1:24" ht="14" hidden="1" x14ac:dyDescent="0.2">
      <c r="A58" s="81">
        <v>66</v>
      </c>
      <c r="B58" s="104"/>
      <c r="C58" s="105">
        <f t="shared" si="8"/>
        <v>7070.415</v>
      </c>
      <c r="D58" s="105">
        <f t="shared" si="9"/>
        <v>6309.3899999999994</v>
      </c>
      <c r="E58" s="105">
        <f t="shared" si="10"/>
        <v>5737.8</v>
      </c>
      <c r="F58" s="105">
        <f t="shared" si="11"/>
        <v>5133.3599999999997</v>
      </c>
      <c r="G58" s="105">
        <f t="shared" si="12"/>
        <v>4735.875</v>
      </c>
      <c r="H58" s="105">
        <f t="shared" si="13"/>
        <v>3738.33</v>
      </c>
      <c r="I58" s="105">
        <f t="shared" si="14"/>
        <v>3065.4306000000001</v>
      </c>
      <c r="J58" s="106">
        <v>7070.415</v>
      </c>
      <c r="K58" s="106">
        <v>6309.3899999999994</v>
      </c>
      <c r="L58" s="107">
        <v>5737.8</v>
      </c>
      <c r="M58" s="107">
        <v>5133.3599999999997</v>
      </c>
      <c r="N58" s="107">
        <v>4735.875</v>
      </c>
      <c r="O58" s="107">
        <v>3738.33</v>
      </c>
      <c r="P58" s="108">
        <v>3065.4306000000001</v>
      </c>
      <c r="R58" s="108">
        <f t="shared" si="15"/>
        <v>7070.415</v>
      </c>
      <c r="S58" s="108">
        <f t="shared" si="16"/>
        <v>6309.3899999999994</v>
      </c>
      <c r="T58" s="108">
        <f t="shared" si="17"/>
        <v>5737.8</v>
      </c>
      <c r="U58" s="108">
        <f t="shared" si="18"/>
        <v>5133.3599999999997</v>
      </c>
      <c r="V58" s="108">
        <f t="shared" si="19"/>
        <v>4735.875</v>
      </c>
      <c r="W58" s="108">
        <f t="shared" si="20"/>
        <v>3738.33</v>
      </c>
      <c r="X58" s="108">
        <f t="shared" si="21"/>
        <v>3065.4306000000001</v>
      </c>
    </row>
    <row r="59" spans="1:24" ht="14" hidden="1" x14ac:dyDescent="0.2">
      <c r="A59" s="81">
        <v>67</v>
      </c>
      <c r="B59" s="104"/>
      <c r="C59" s="105">
        <f t="shared" si="8"/>
        <v>7859.91</v>
      </c>
      <c r="D59" s="105">
        <f t="shared" si="9"/>
        <v>7014.57</v>
      </c>
      <c r="E59" s="105">
        <f t="shared" si="10"/>
        <v>6378.375</v>
      </c>
      <c r="F59" s="105">
        <f t="shared" si="11"/>
        <v>5704.95</v>
      </c>
      <c r="G59" s="105">
        <f t="shared" si="12"/>
        <v>5264.76</v>
      </c>
      <c r="H59" s="105">
        <f t="shared" si="13"/>
        <v>4155.5249999999996</v>
      </c>
      <c r="I59" s="105">
        <f t="shared" si="14"/>
        <v>3407.5304999999998</v>
      </c>
      <c r="J59" s="106">
        <v>7859.91</v>
      </c>
      <c r="K59" s="106">
        <v>7014.57</v>
      </c>
      <c r="L59" s="107">
        <v>6378.375</v>
      </c>
      <c r="M59" s="107">
        <v>5704.95</v>
      </c>
      <c r="N59" s="107">
        <v>5264.76</v>
      </c>
      <c r="O59" s="107">
        <v>4155.5249999999996</v>
      </c>
      <c r="P59" s="108">
        <v>3407.5304999999998</v>
      </c>
      <c r="R59" s="108">
        <f t="shared" si="15"/>
        <v>7859.91</v>
      </c>
      <c r="S59" s="108">
        <f t="shared" si="16"/>
        <v>7014.57</v>
      </c>
      <c r="T59" s="108">
        <f t="shared" si="17"/>
        <v>6378.375</v>
      </c>
      <c r="U59" s="108">
        <f t="shared" si="18"/>
        <v>5704.95</v>
      </c>
      <c r="V59" s="108">
        <f t="shared" si="19"/>
        <v>5264.76</v>
      </c>
      <c r="W59" s="108">
        <f t="shared" si="20"/>
        <v>4155.5249999999996</v>
      </c>
      <c r="X59" s="108">
        <f t="shared" si="21"/>
        <v>3407.5304999999998</v>
      </c>
    </row>
    <row r="60" spans="1:24" ht="14" hidden="1" x14ac:dyDescent="0.2">
      <c r="A60" s="81">
        <v>68</v>
      </c>
      <c r="B60" s="104"/>
      <c r="C60" s="105">
        <f t="shared" si="8"/>
        <v>8652.69</v>
      </c>
      <c r="D60" s="105">
        <f t="shared" si="9"/>
        <v>7721.94</v>
      </c>
      <c r="E60" s="105">
        <f t="shared" si="10"/>
        <v>7021.1399999999994</v>
      </c>
      <c r="F60" s="105">
        <f t="shared" si="11"/>
        <v>6280.92</v>
      </c>
      <c r="G60" s="105">
        <f t="shared" si="12"/>
        <v>5796.93</v>
      </c>
      <c r="H60" s="105">
        <f t="shared" si="13"/>
        <v>4574.91</v>
      </c>
      <c r="I60" s="105">
        <f t="shared" si="14"/>
        <v>3751.4262000000003</v>
      </c>
      <c r="J60" s="106">
        <v>8652.69</v>
      </c>
      <c r="K60" s="106">
        <v>7721.94</v>
      </c>
      <c r="L60" s="107">
        <v>7021.1399999999994</v>
      </c>
      <c r="M60" s="107">
        <v>6280.92</v>
      </c>
      <c r="N60" s="107">
        <v>5796.93</v>
      </c>
      <c r="O60" s="107">
        <v>4574.91</v>
      </c>
      <c r="P60" s="108">
        <v>3751.4262000000003</v>
      </c>
      <c r="R60" s="108">
        <f t="shared" si="15"/>
        <v>8652.69</v>
      </c>
      <c r="S60" s="108">
        <f t="shared" si="16"/>
        <v>7721.94</v>
      </c>
      <c r="T60" s="108">
        <f t="shared" si="17"/>
        <v>7021.1399999999994</v>
      </c>
      <c r="U60" s="108">
        <f t="shared" si="18"/>
        <v>6280.92</v>
      </c>
      <c r="V60" s="108">
        <f t="shared" si="19"/>
        <v>5796.93</v>
      </c>
      <c r="W60" s="108">
        <f t="shared" si="20"/>
        <v>4574.91</v>
      </c>
      <c r="X60" s="108">
        <f t="shared" si="21"/>
        <v>3751.4262000000003</v>
      </c>
    </row>
    <row r="61" spans="1:24" ht="14" hidden="1" x14ac:dyDescent="0.2">
      <c r="A61" s="81">
        <v>69</v>
      </c>
      <c r="B61" s="104"/>
      <c r="C61" s="105">
        <f t="shared" si="8"/>
        <v>9049.08</v>
      </c>
      <c r="D61" s="105">
        <f t="shared" si="9"/>
        <v>8075.625</v>
      </c>
      <c r="E61" s="105">
        <f t="shared" si="10"/>
        <v>7343.07</v>
      </c>
      <c r="F61" s="105">
        <f t="shared" si="11"/>
        <v>6568.9049999999997</v>
      </c>
      <c r="G61" s="105">
        <f t="shared" si="12"/>
        <v>6061.92</v>
      </c>
      <c r="H61" s="105">
        <f t="shared" si="13"/>
        <v>4782.96</v>
      </c>
      <c r="I61" s="105">
        <f t="shared" si="14"/>
        <v>3922.0272000000004</v>
      </c>
      <c r="J61" s="106">
        <v>9049.08</v>
      </c>
      <c r="K61" s="106">
        <v>8075.625</v>
      </c>
      <c r="L61" s="107">
        <v>7343.07</v>
      </c>
      <c r="M61" s="107">
        <v>6568.9049999999997</v>
      </c>
      <c r="N61" s="107">
        <v>6061.92</v>
      </c>
      <c r="O61" s="107">
        <v>4782.96</v>
      </c>
      <c r="P61" s="108">
        <v>3922.0272000000004</v>
      </c>
      <c r="R61" s="108">
        <f t="shared" si="15"/>
        <v>9049.08</v>
      </c>
      <c r="S61" s="108">
        <f t="shared" si="16"/>
        <v>8075.625</v>
      </c>
      <c r="T61" s="108">
        <f t="shared" si="17"/>
        <v>7343.07</v>
      </c>
      <c r="U61" s="108">
        <f t="shared" si="18"/>
        <v>6568.9049999999997</v>
      </c>
      <c r="V61" s="108">
        <f t="shared" si="19"/>
        <v>6061.92</v>
      </c>
      <c r="W61" s="108">
        <f t="shared" si="20"/>
        <v>4782.96</v>
      </c>
      <c r="X61" s="108">
        <f t="shared" si="21"/>
        <v>3922.0272000000004</v>
      </c>
    </row>
    <row r="62" spans="1:24" ht="14" hidden="1" x14ac:dyDescent="0.2">
      <c r="A62" s="81">
        <v>70</v>
      </c>
      <c r="B62" s="104"/>
      <c r="C62" s="105">
        <f t="shared" si="8"/>
        <v>9112.59</v>
      </c>
      <c r="D62" s="105">
        <f t="shared" si="9"/>
        <v>8132.5649999999996</v>
      </c>
      <c r="E62" s="105">
        <f t="shared" si="10"/>
        <v>7394.5349999999999</v>
      </c>
      <c r="F62" s="105">
        <f t="shared" si="11"/>
        <v>6614.8949999999995</v>
      </c>
      <c r="G62" s="105">
        <f t="shared" si="12"/>
        <v>6104.625</v>
      </c>
      <c r="H62" s="105">
        <f t="shared" si="13"/>
        <v>4816.9049999999997</v>
      </c>
      <c r="I62" s="105">
        <f t="shared" si="14"/>
        <v>3949.8621000000003</v>
      </c>
      <c r="J62" s="106">
        <v>9112.59</v>
      </c>
      <c r="K62" s="106">
        <v>8132.5649999999996</v>
      </c>
      <c r="L62" s="107">
        <v>7394.5349999999999</v>
      </c>
      <c r="M62" s="107">
        <v>6614.8949999999995</v>
      </c>
      <c r="N62" s="107">
        <v>6104.625</v>
      </c>
      <c r="O62" s="107">
        <v>4816.9049999999997</v>
      </c>
      <c r="P62" s="108">
        <v>3949.8621000000003</v>
      </c>
      <c r="R62" s="108">
        <f t="shared" si="15"/>
        <v>9112.59</v>
      </c>
      <c r="S62" s="108">
        <f t="shared" si="16"/>
        <v>8132.5649999999996</v>
      </c>
      <c r="T62" s="108">
        <f t="shared" si="17"/>
        <v>7394.5349999999999</v>
      </c>
      <c r="U62" s="108">
        <f t="shared" si="18"/>
        <v>6614.8949999999995</v>
      </c>
      <c r="V62" s="108">
        <f t="shared" si="19"/>
        <v>6104.625</v>
      </c>
      <c r="W62" s="108">
        <f t="shared" si="20"/>
        <v>4816.9049999999997</v>
      </c>
      <c r="X62" s="108">
        <f t="shared" si="21"/>
        <v>3949.8621000000003</v>
      </c>
    </row>
    <row r="63" spans="1:24" ht="14" hidden="1" x14ac:dyDescent="0.2">
      <c r="A63" s="81">
        <v>71</v>
      </c>
      <c r="B63" s="104"/>
      <c r="C63" s="105">
        <f t="shared" si="8"/>
        <v>10260.15</v>
      </c>
      <c r="D63" s="105">
        <f t="shared" si="9"/>
        <v>9156.39</v>
      </c>
      <c r="E63" s="105">
        <f t="shared" si="10"/>
        <v>8326.3799999999992</v>
      </c>
      <c r="F63" s="105">
        <f t="shared" si="11"/>
        <v>7448.19</v>
      </c>
      <c r="G63" s="105">
        <f t="shared" si="12"/>
        <v>6873.3149999999996</v>
      </c>
      <c r="H63" s="105">
        <f t="shared" si="13"/>
        <v>5424.63</v>
      </c>
      <c r="I63" s="105">
        <f t="shared" si="14"/>
        <v>4448.1966000000002</v>
      </c>
      <c r="J63" s="106">
        <v>10260.15</v>
      </c>
      <c r="K63" s="106">
        <v>9156.39</v>
      </c>
      <c r="L63" s="107">
        <v>8326.3799999999992</v>
      </c>
      <c r="M63" s="107">
        <v>7448.19</v>
      </c>
      <c r="N63" s="107">
        <v>6873.3149999999996</v>
      </c>
      <c r="O63" s="107">
        <v>5424.63</v>
      </c>
      <c r="P63" s="108">
        <v>4448.1966000000002</v>
      </c>
      <c r="R63" s="108">
        <f t="shared" si="15"/>
        <v>10260.15</v>
      </c>
      <c r="S63" s="108">
        <f t="shared" si="16"/>
        <v>9156.39</v>
      </c>
      <c r="T63" s="108">
        <f t="shared" si="17"/>
        <v>8326.3799999999992</v>
      </c>
      <c r="U63" s="108">
        <f t="shared" si="18"/>
        <v>7448.19</v>
      </c>
      <c r="V63" s="108">
        <f t="shared" si="19"/>
        <v>6873.3149999999996</v>
      </c>
      <c r="W63" s="108">
        <f t="shared" si="20"/>
        <v>5424.63</v>
      </c>
      <c r="X63" s="108">
        <f t="shared" si="21"/>
        <v>4448.1966000000002</v>
      </c>
    </row>
    <row r="64" spans="1:24" ht="14" hidden="1" x14ac:dyDescent="0.2">
      <c r="A64" s="81">
        <v>72</v>
      </c>
      <c r="B64" s="104"/>
      <c r="C64" s="105">
        <f t="shared" si="8"/>
        <v>11404.424999999999</v>
      </c>
      <c r="D64" s="105">
        <f t="shared" si="9"/>
        <v>10178.025</v>
      </c>
      <c r="E64" s="105">
        <f t="shared" si="10"/>
        <v>9256.0349999999999</v>
      </c>
      <c r="F64" s="105">
        <f t="shared" si="11"/>
        <v>8278.1999999999989</v>
      </c>
      <c r="G64" s="105">
        <f t="shared" si="12"/>
        <v>7640.91</v>
      </c>
      <c r="H64" s="105">
        <f t="shared" si="13"/>
        <v>6030.165</v>
      </c>
      <c r="I64" s="105">
        <f t="shared" si="14"/>
        <v>4944.7353000000003</v>
      </c>
      <c r="J64" s="106">
        <v>11404.424999999999</v>
      </c>
      <c r="K64" s="106">
        <v>10178.025</v>
      </c>
      <c r="L64" s="107">
        <v>9256.0349999999999</v>
      </c>
      <c r="M64" s="107">
        <v>8278.1999999999989</v>
      </c>
      <c r="N64" s="107">
        <v>7640.91</v>
      </c>
      <c r="O64" s="107">
        <v>6030.165</v>
      </c>
      <c r="P64" s="108">
        <v>4944.7353000000003</v>
      </c>
      <c r="R64" s="108">
        <f t="shared" si="15"/>
        <v>11404.424999999999</v>
      </c>
      <c r="S64" s="108">
        <f t="shared" si="16"/>
        <v>10178.025</v>
      </c>
      <c r="T64" s="108">
        <f t="shared" si="17"/>
        <v>9256.0349999999999</v>
      </c>
      <c r="U64" s="108">
        <f t="shared" si="18"/>
        <v>8278.1999999999989</v>
      </c>
      <c r="V64" s="108">
        <f t="shared" si="19"/>
        <v>7640.91</v>
      </c>
      <c r="W64" s="108">
        <f t="shared" si="20"/>
        <v>6030.165</v>
      </c>
      <c r="X64" s="108">
        <f t="shared" si="21"/>
        <v>4944.7353000000003</v>
      </c>
    </row>
    <row r="65" spans="1:24" ht="14" hidden="1" x14ac:dyDescent="0.2">
      <c r="A65" s="81">
        <v>73</v>
      </c>
      <c r="B65" s="104"/>
      <c r="C65" s="105">
        <f t="shared" si="8"/>
        <v>12551.985000000001</v>
      </c>
      <c r="D65" s="105">
        <f t="shared" si="9"/>
        <v>11201.85</v>
      </c>
      <c r="E65" s="105">
        <f t="shared" si="10"/>
        <v>10184.594999999999</v>
      </c>
      <c r="F65" s="105">
        <f t="shared" si="11"/>
        <v>9111.494999999999</v>
      </c>
      <c r="G65" s="105">
        <f t="shared" si="12"/>
        <v>8408.5049999999992</v>
      </c>
      <c r="H65" s="105">
        <f t="shared" si="13"/>
        <v>6635.7</v>
      </c>
      <c r="I65" s="105">
        <f t="shared" si="14"/>
        <v>5441.2740000000003</v>
      </c>
      <c r="J65" s="106">
        <v>12551.985000000001</v>
      </c>
      <c r="K65" s="106">
        <v>11201.85</v>
      </c>
      <c r="L65" s="107">
        <v>10184.594999999999</v>
      </c>
      <c r="M65" s="107">
        <v>9111.494999999999</v>
      </c>
      <c r="N65" s="107">
        <v>8408.5049999999992</v>
      </c>
      <c r="O65" s="107">
        <v>6635.7</v>
      </c>
      <c r="P65" s="108">
        <v>5441.2740000000003</v>
      </c>
      <c r="R65" s="108">
        <f t="shared" si="15"/>
        <v>12551.985000000001</v>
      </c>
      <c r="S65" s="108">
        <f t="shared" si="16"/>
        <v>11201.85</v>
      </c>
      <c r="T65" s="108">
        <f t="shared" si="17"/>
        <v>10184.594999999999</v>
      </c>
      <c r="U65" s="108">
        <f t="shared" si="18"/>
        <v>9111.494999999999</v>
      </c>
      <c r="V65" s="108">
        <f t="shared" si="19"/>
        <v>8408.5049999999992</v>
      </c>
      <c r="W65" s="108">
        <f t="shared" si="20"/>
        <v>6635.7</v>
      </c>
      <c r="X65" s="108">
        <f t="shared" si="21"/>
        <v>5441.2740000000003</v>
      </c>
    </row>
    <row r="66" spans="1:24" ht="14" hidden="1" x14ac:dyDescent="0.2">
      <c r="A66" s="81">
        <v>74</v>
      </c>
      <c r="B66" s="104"/>
      <c r="C66" s="105">
        <f t="shared" si="8"/>
        <v>13698.449999999999</v>
      </c>
      <c r="D66" s="105">
        <f t="shared" si="9"/>
        <v>12226.77</v>
      </c>
      <c r="E66" s="105">
        <f t="shared" si="10"/>
        <v>11116.44</v>
      </c>
      <c r="F66" s="105">
        <f t="shared" si="11"/>
        <v>9944.7899999999991</v>
      </c>
      <c r="G66" s="105">
        <f t="shared" si="12"/>
        <v>9177.1949999999997</v>
      </c>
      <c r="H66" s="105">
        <f t="shared" si="13"/>
        <v>7242.33</v>
      </c>
      <c r="I66" s="105">
        <f t="shared" si="14"/>
        <v>5938.7106000000003</v>
      </c>
      <c r="J66" s="106">
        <v>13698.449999999999</v>
      </c>
      <c r="K66" s="106">
        <v>12226.77</v>
      </c>
      <c r="L66" s="107">
        <v>11116.44</v>
      </c>
      <c r="M66" s="107">
        <v>9944.7899999999991</v>
      </c>
      <c r="N66" s="107">
        <v>9177.1949999999997</v>
      </c>
      <c r="O66" s="107">
        <v>7242.33</v>
      </c>
      <c r="P66" s="108">
        <v>5938.7106000000003</v>
      </c>
      <c r="R66" s="108">
        <f t="shared" si="15"/>
        <v>13698.449999999999</v>
      </c>
      <c r="S66" s="108">
        <f t="shared" si="16"/>
        <v>12226.77</v>
      </c>
      <c r="T66" s="108">
        <f t="shared" si="17"/>
        <v>11116.44</v>
      </c>
      <c r="U66" s="108">
        <f t="shared" si="18"/>
        <v>9944.7899999999991</v>
      </c>
      <c r="V66" s="108">
        <f t="shared" si="19"/>
        <v>9177.1949999999997</v>
      </c>
      <c r="W66" s="108">
        <f t="shared" si="20"/>
        <v>7242.33</v>
      </c>
      <c r="X66" s="108">
        <f t="shared" si="21"/>
        <v>5938.7106000000003</v>
      </c>
    </row>
    <row r="67" spans="1:24" ht="14" hidden="1" x14ac:dyDescent="0.2">
      <c r="A67" s="81">
        <v>75</v>
      </c>
      <c r="B67" s="104"/>
      <c r="C67" s="105">
        <f t="shared" si="8"/>
        <v>14967.555</v>
      </c>
      <c r="D67" s="105">
        <f t="shared" si="9"/>
        <v>13357.904999999999</v>
      </c>
      <c r="E67" s="105">
        <f t="shared" si="10"/>
        <v>12145.74</v>
      </c>
      <c r="F67" s="105">
        <f t="shared" si="11"/>
        <v>10864.59</v>
      </c>
      <c r="G67" s="105">
        <f t="shared" si="12"/>
        <v>10028.01</v>
      </c>
      <c r="H67" s="105">
        <f t="shared" si="13"/>
        <v>7912.47</v>
      </c>
      <c r="I67" s="105">
        <f t="shared" si="14"/>
        <v>6488.2254000000003</v>
      </c>
      <c r="J67" s="106">
        <v>14967.555</v>
      </c>
      <c r="K67" s="106">
        <v>13357.904999999999</v>
      </c>
      <c r="L67" s="107">
        <v>12145.74</v>
      </c>
      <c r="M67" s="107">
        <v>10864.59</v>
      </c>
      <c r="N67" s="107">
        <v>10028.01</v>
      </c>
      <c r="O67" s="107">
        <v>7912.47</v>
      </c>
      <c r="P67" s="108">
        <v>6488.2254000000003</v>
      </c>
      <c r="R67" s="108">
        <f t="shared" si="15"/>
        <v>14967.555</v>
      </c>
      <c r="S67" s="108">
        <f t="shared" si="16"/>
        <v>13357.904999999999</v>
      </c>
      <c r="T67" s="108">
        <f t="shared" si="17"/>
        <v>12145.74</v>
      </c>
      <c r="U67" s="108">
        <f t="shared" si="18"/>
        <v>10864.59</v>
      </c>
      <c r="V67" s="108">
        <f t="shared" si="19"/>
        <v>10028.01</v>
      </c>
      <c r="W67" s="108">
        <f t="shared" si="20"/>
        <v>7912.47</v>
      </c>
      <c r="X67" s="108">
        <f t="shared" si="21"/>
        <v>6488.2254000000003</v>
      </c>
    </row>
    <row r="68" spans="1:24" ht="14" hidden="1" x14ac:dyDescent="0.2">
      <c r="A68" s="81">
        <v>76</v>
      </c>
      <c r="B68" s="104"/>
      <c r="C68" s="105">
        <f t="shared" si="8"/>
        <v>14967.555</v>
      </c>
      <c r="D68" s="105">
        <f t="shared" si="9"/>
        <v>13357.904999999999</v>
      </c>
      <c r="E68" s="105">
        <f t="shared" si="10"/>
        <v>12145.74</v>
      </c>
      <c r="F68" s="105">
        <f t="shared" si="11"/>
        <v>10864.59</v>
      </c>
      <c r="G68" s="105">
        <f t="shared" si="12"/>
        <v>10028.01</v>
      </c>
      <c r="H68" s="105">
        <f t="shared" si="13"/>
        <v>7912.47</v>
      </c>
      <c r="I68" s="105">
        <f t="shared" si="14"/>
        <v>6488.2254000000003</v>
      </c>
      <c r="J68" s="106">
        <v>14967.555</v>
      </c>
      <c r="K68" s="106">
        <v>13357.904999999999</v>
      </c>
      <c r="L68" s="107">
        <v>12145.74</v>
      </c>
      <c r="M68" s="107">
        <v>10864.59</v>
      </c>
      <c r="N68" s="107">
        <v>10028.01</v>
      </c>
      <c r="O68" s="107">
        <v>7912.47</v>
      </c>
      <c r="P68" s="108">
        <v>6488.2254000000003</v>
      </c>
      <c r="R68" s="108">
        <f t="shared" si="15"/>
        <v>14967.555</v>
      </c>
      <c r="S68" s="108">
        <f t="shared" si="16"/>
        <v>13357.904999999999</v>
      </c>
      <c r="T68" s="108">
        <f t="shared" si="17"/>
        <v>12145.74</v>
      </c>
      <c r="U68" s="108">
        <f t="shared" si="18"/>
        <v>10864.59</v>
      </c>
      <c r="V68" s="108">
        <f t="shared" si="19"/>
        <v>10028.01</v>
      </c>
      <c r="W68" s="108">
        <f t="shared" si="20"/>
        <v>7912.47</v>
      </c>
      <c r="X68" s="108">
        <f t="shared" si="21"/>
        <v>6488.2254000000003</v>
      </c>
    </row>
    <row r="69" spans="1:24" ht="14" hidden="1" x14ac:dyDescent="0.2">
      <c r="A69" s="81">
        <v>77</v>
      </c>
      <c r="B69" s="104"/>
      <c r="C69" s="105">
        <f t="shared" si="8"/>
        <v>14967.555</v>
      </c>
      <c r="D69" s="105">
        <f t="shared" si="9"/>
        <v>13357.904999999999</v>
      </c>
      <c r="E69" s="105">
        <f t="shared" si="10"/>
        <v>12145.74</v>
      </c>
      <c r="F69" s="105">
        <f t="shared" si="11"/>
        <v>10864.59</v>
      </c>
      <c r="G69" s="105">
        <f t="shared" si="12"/>
        <v>10028.01</v>
      </c>
      <c r="H69" s="105">
        <f t="shared" si="13"/>
        <v>7912.47</v>
      </c>
      <c r="I69" s="105">
        <f t="shared" si="14"/>
        <v>6488.2254000000003</v>
      </c>
      <c r="J69" s="106">
        <v>14967.555</v>
      </c>
      <c r="K69" s="106">
        <v>13357.904999999999</v>
      </c>
      <c r="L69" s="107">
        <v>12145.74</v>
      </c>
      <c r="M69" s="107">
        <v>10864.59</v>
      </c>
      <c r="N69" s="107">
        <v>10028.01</v>
      </c>
      <c r="O69" s="107">
        <v>7912.47</v>
      </c>
      <c r="P69" s="108">
        <v>6488.2254000000003</v>
      </c>
      <c r="R69" s="108">
        <f t="shared" si="15"/>
        <v>14967.555</v>
      </c>
      <c r="S69" s="108">
        <f t="shared" si="16"/>
        <v>13357.904999999999</v>
      </c>
      <c r="T69" s="108">
        <f t="shared" si="17"/>
        <v>12145.74</v>
      </c>
      <c r="U69" s="108">
        <f t="shared" si="18"/>
        <v>10864.59</v>
      </c>
      <c r="V69" s="108">
        <f t="shared" si="19"/>
        <v>10028.01</v>
      </c>
      <c r="W69" s="108">
        <f t="shared" si="20"/>
        <v>7912.47</v>
      </c>
      <c r="X69" s="108">
        <f t="shared" si="21"/>
        <v>6488.2254000000003</v>
      </c>
    </row>
    <row r="70" spans="1:24" ht="14" hidden="1" x14ac:dyDescent="0.2">
      <c r="A70" s="81">
        <v>78</v>
      </c>
      <c r="B70" s="104"/>
      <c r="C70" s="105">
        <f t="shared" si="8"/>
        <v>14967.555</v>
      </c>
      <c r="D70" s="105">
        <f t="shared" si="9"/>
        <v>13357.904999999999</v>
      </c>
      <c r="E70" s="105">
        <f t="shared" si="10"/>
        <v>12145.74</v>
      </c>
      <c r="F70" s="105">
        <f t="shared" si="11"/>
        <v>10864.59</v>
      </c>
      <c r="G70" s="105">
        <f t="shared" si="12"/>
        <v>10028.01</v>
      </c>
      <c r="H70" s="105">
        <f t="shared" si="13"/>
        <v>7912.47</v>
      </c>
      <c r="I70" s="105">
        <f t="shared" si="14"/>
        <v>6488.2254000000003</v>
      </c>
      <c r="J70" s="106">
        <v>14967.555</v>
      </c>
      <c r="K70" s="106">
        <v>13357.904999999999</v>
      </c>
      <c r="L70" s="107">
        <v>12145.74</v>
      </c>
      <c r="M70" s="107">
        <v>10864.59</v>
      </c>
      <c r="N70" s="107">
        <v>10028.01</v>
      </c>
      <c r="O70" s="107">
        <v>7912.47</v>
      </c>
      <c r="P70" s="108">
        <v>6488.2254000000003</v>
      </c>
      <c r="R70" s="108">
        <f t="shared" si="15"/>
        <v>14967.555</v>
      </c>
      <c r="S70" s="108">
        <f t="shared" si="16"/>
        <v>13357.904999999999</v>
      </c>
      <c r="T70" s="108">
        <f t="shared" si="17"/>
        <v>12145.74</v>
      </c>
      <c r="U70" s="108">
        <f t="shared" si="18"/>
        <v>10864.59</v>
      </c>
      <c r="V70" s="108">
        <f t="shared" si="19"/>
        <v>10028.01</v>
      </c>
      <c r="W70" s="108">
        <f t="shared" si="20"/>
        <v>7912.47</v>
      </c>
      <c r="X70" s="108">
        <f t="shared" si="21"/>
        <v>6488.2254000000003</v>
      </c>
    </row>
    <row r="71" spans="1:24" ht="14" hidden="1" x14ac:dyDescent="0.2">
      <c r="A71" s="81">
        <v>79</v>
      </c>
      <c r="B71" s="104"/>
      <c r="C71" s="105">
        <f t="shared" si="8"/>
        <v>14967.555</v>
      </c>
      <c r="D71" s="105">
        <f t="shared" si="9"/>
        <v>13357.904999999999</v>
      </c>
      <c r="E71" s="105">
        <f t="shared" si="10"/>
        <v>12145.74</v>
      </c>
      <c r="F71" s="105">
        <f t="shared" si="11"/>
        <v>10864.59</v>
      </c>
      <c r="G71" s="105">
        <f t="shared" si="12"/>
        <v>10028.01</v>
      </c>
      <c r="H71" s="105">
        <f t="shared" si="13"/>
        <v>7912.47</v>
      </c>
      <c r="I71" s="105">
        <f t="shared" si="14"/>
        <v>6488.2254000000003</v>
      </c>
      <c r="J71" s="106">
        <v>14967.555</v>
      </c>
      <c r="K71" s="106">
        <v>13357.904999999999</v>
      </c>
      <c r="L71" s="107">
        <v>12145.74</v>
      </c>
      <c r="M71" s="107">
        <v>10864.59</v>
      </c>
      <c r="N71" s="107">
        <v>10028.01</v>
      </c>
      <c r="O71" s="107">
        <v>7912.47</v>
      </c>
      <c r="P71" s="108">
        <v>6488.2254000000003</v>
      </c>
      <c r="R71" s="108">
        <f t="shared" si="15"/>
        <v>14967.555</v>
      </c>
      <c r="S71" s="108">
        <f t="shared" si="16"/>
        <v>13357.904999999999</v>
      </c>
      <c r="T71" s="108">
        <f t="shared" si="17"/>
        <v>12145.74</v>
      </c>
      <c r="U71" s="108">
        <f t="shared" si="18"/>
        <v>10864.59</v>
      </c>
      <c r="V71" s="108">
        <f t="shared" si="19"/>
        <v>10028.01</v>
      </c>
      <c r="W71" s="108">
        <f t="shared" si="20"/>
        <v>7912.47</v>
      </c>
      <c r="X71" s="108">
        <f t="shared" si="21"/>
        <v>6488.2254000000003</v>
      </c>
    </row>
    <row r="72" spans="1:24" ht="14" hidden="1" x14ac:dyDescent="0.2">
      <c r="A72" s="81">
        <v>80</v>
      </c>
      <c r="B72" s="104"/>
      <c r="C72" s="105">
        <f t="shared" si="8"/>
        <v>14967.555</v>
      </c>
      <c r="D72" s="105">
        <f t="shared" si="9"/>
        <v>13357.904999999999</v>
      </c>
      <c r="E72" s="105">
        <f t="shared" si="10"/>
        <v>12145.74</v>
      </c>
      <c r="F72" s="105">
        <f t="shared" si="11"/>
        <v>10864.59</v>
      </c>
      <c r="G72" s="105">
        <f t="shared" si="12"/>
        <v>10028.01</v>
      </c>
      <c r="H72" s="105">
        <f t="shared" si="13"/>
        <v>7912.47</v>
      </c>
      <c r="I72" s="105">
        <f t="shared" si="14"/>
        <v>6488.2254000000003</v>
      </c>
      <c r="J72" s="106">
        <v>14967.555</v>
      </c>
      <c r="K72" s="106">
        <v>13357.904999999999</v>
      </c>
      <c r="L72" s="107">
        <v>12145.74</v>
      </c>
      <c r="M72" s="107">
        <v>10864.59</v>
      </c>
      <c r="N72" s="107">
        <v>10028.01</v>
      </c>
      <c r="O72" s="107">
        <v>7912.47</v>
      </c>
      <c r="P72" s="108">
        <v>6488.2254000000003</v>
      </c>
      <c r="R72" s="108">
        <f t="shared" si="15"/>
        <v>14967.555</v>
      </c>
      <c r="S72" s="108">
        <f t="shared" si="16"/>
        <v>13357.904999999999</v>
      </c>
      <c r="T72" s="108">
        <f t="shared" si="17"/>
        <v>12145.74</v>
      </c>
      <c r="U72" s="108">
        <f t="shared" si="18"/>
        <v>10864.59</v>
      </c>
      <c r="V72" s="108">
        <f t="shared" si="19"/>
        <v>10028.01</v>
      </c>
      <c r="W72" s="108">
        <f t="shared" si="20"/>
        <v>7912.47</v>
      </c>
      <c r="X72" s="108">
        <f t="shared" si="21"/>
        <v>6488.2254000000003</v>
      </c>
    </row>
    <row r="73" spans="1:24" ht="14" hidden="1" x14ac:dyDescent="0.2">
      <c r="A73" s="81">
        <v>81</v>
      </c>
      <c r="B73" s="104"/>
      <c r="C73" s="105">
        <f t="shared" si="8"/>
        <v>14967.555</v>
      </c>
      <c r="D73" s="105">
        <f t="shared" si="9"/>
        <v>13357.904999999999</v>
      </c>
      <c r="E73" s="105">
        <f t="shared" si="10"/>
        <v>12145.74</v>
      </c>
      <c r="F73" s="105">
        <f t="shared" si="11"/>
        <v>10864.59</v>
      </c>
      <c r="G73" s="105">
        <f t="shared" si="12"/>
        <v>10028.01</v>
      </c>
      <c r="H73" s="105">
        <f t="shared" si="13"/>
        <v>7912.47</v>
      </c>
      <c r="I73" s="105">
        <f t="shared" si="14"/>
        <v>6488.2254000000003</v>
      </c>
      <c r="J73" s="106">
        <v>14967.555</v>
      </c>
      <c r="K73" s="106">
        <v>13357.904999999999</v>
      </c>
      <c r="L73" s="107">
        <v>12145.74</v>
      </c>
      <c r="M73" s="107">
        <v>10864.59</v>
      </c>
      <c r="N73" s="107">
        <v>10028.01</v>
      </c>
      <c r="O73" s="107">
        <v>7912.47</v>
      </c>
      <c r="P73" s="108">
        <v>6488.2254000000003</v>
      </c>
      <c r="R73" s="108">
        <f t="shared" si="15"/>
        <v>14967.555</v>
      </c>
      <c r="S73" s="108">
        <f t="shared" si="16"/>
        <v>13357.904999999999</v>
      </c>
      <c r="T73" s="108">
        <f t="shared" si="17"/>
        <v>12145.74</v>
      </c>
      <c r="U73" s="108">
        <f t="shared" si="18"/>
        <v>10864.59</v>
      </c>
      <c r="V73" s="108">
        <f t="shared" si="19"/>
        <v>10028.01</v>
      </c>
      <c r="W73" s="108">
        <f t="shared" si="20"/>
        <v>7912.47</v>
      </c>
      <c r="X73" s="108">
        <f t="shared" si="21"/>
        <v>6488.2254000000003</v>
      </c>
    </row>
    <row r="74" spans="1:24" ht="14" hidden="1" x14ac:dyDescent="0.2">
      <c r="A74" s="81">
        <v>82</v>
      </c>
      <c r="B74" s="104"/>
      <c r="C74" s="105">
        <f t="shared" si="8"/>
        <v>14967.555</v>
      </c>
      <c r="D74" s="105">
        <f t="shared" si="9"/>
        <v>13357.904999999999</v>
      </c>
      <c r="E74" s="105">
        <f t="shared" si="10"/>
        <v>12145.74</v>
      </c>
      <c r="F74" s="105">
        <f t="shared" si="11"/>
        <v>10864.59</v>
      </c>
      <c r="G74" s="105">
        <f t="shared" si="12"/>
        <v>10028.01</v>
      </c>
      <c r="H74" s="105">
        <f t="shared" si="13"/>
        <v>7912.47</v>
      </c>
      <c r="I74" s="105">
        <f t="shared" si="14"/>
        <v>6488.2254000000003</v>
      </c>
      <c r="J74" s="106">
        <v>14967.555</v>
      </c>
      <c r="K74" s="106">
        <v>13357.904999999999</v>
      </c>
      <c r="L74" s="107">
        <v>12145.74</v>
      </c>
      <c r="M74" s="107">
        <v>10864.59</v>
      </c>
      <c r="N74" s="107">
        <v>10028.01</v>
      </c>
      <c r="O74" s="107">
        <v>7912.47</v>
      </c>
      <c r="P74" s="108">
        <v>6488.2254000000003</v>
      </c>
      <c r="R74" s="108">
        <f t="shared" si="15"/>
        <v>14967.555</v>
      </c>
      <c r="S74" s="108">
        <f t="shared" si="16"/>
        <v>13357.904999999999</v>
      </c>
      <c r="T74" s="108">
        <f t="shared" si="17"/>
        <v>12145.74</v>
      </c>
      <c r="U74" s="108">
        <f t="shared" si="18"/>
        <v>10864.59</v>
      </c>
      <c r="V74" s="108">
        <f t="shared" si="19"/>
        <v>10028.01</v>
      </c>
      <c r="W74" s="108">
        <f t="shared" si="20"/>
        <v>7912.47</v>
      </c>
      <c r="X74" s="108">
        <f t="shared" si="21"/>
        <v>6488.2254000000003</v>
      </c>
    </row>
    <row r="75" spans="1:24" ht="14" hidden="1" x14ac:dyDescent="0.2">
      <c r="A75" s="81">
        <v>83</v>
      </c>
      <c r="B75" s="104"/>
      <c r="C75" s="105">
        <f t="shared" ref="C75:C79" si="22">R75</f>
        <v>14967.555</v>
      </c>
      <c r="D75" s="105">
        <f t="shared" ref="D75:D79" si="23">S75</f>
        <v>13357.904999999999</v>
      </c>
      <c r="E75" s="105">
        <f t="shared" ref="E75:E79" si="24">T75</f>
        <v>12145.74</v>
      </c>
      <c r="F75" s="105">
        <f t="shared" ref="F75:F79" si="25">U75</f>
        <v>10864.59</v>
      </c>
      <c r="G75" s="105">
        <f t="shared" ref="G75:G79" si="26">V75</f>
        <v>10028.01</v>
      </c>
      <c r="H75" s="105">
        <f t="shared" ref="H75:H79" si="27">W75</f>
        <v>7912.47</v>
      </c>
      <c r="I75" s="105">
        <f t="shared" ref="I75:I79" si="28">X75</f>
        <v>6488.2254000000003</v>
      </c>
      <c r="J75" s="106">
        <v>14967.555</v>
      </c>
      <c r="K75" s="106">
        <v>13357.904999999999</v>
      </c>
      <c r="L75" s="107">
        <v>12145.74</v>
      </c>
      <c r="M75" s="107">
        <v>10864.59</v>
      </c>
      <c r="N75" s="107">
        <v>10028.01</v>
      </c>
      <c r="O75" s="107">
        <v>7912.47</v>
      </c>
      <c r="P75" s="108">
        <v>6488.2254000000003</v>
      </c>
      <c r="R75" s="108">
        <f t="shared" ref="R75:R79" si="29">J75*$O$4</f>
        <v>14967.555</v>
      </c>
      <c r="S75" s="108">
        <f t="shared" ref="S75:S79" si="30">K75*$O$4</f>
        <v>13357.904999999999</v>
      </c>
      <c r="T75" s="108">
        <f t="shared" ref="T75:T79" si="31">L75*$O$4</f>
        <v>12145.74</v>
      </c>
      <c r="U75" s="108">
        <f t="shared" ref="U75:U79" si="32">M75*$O$4</f>
        <v>10864.59</v>
      </c>
      <c r="V75" s="108">
        <f t="shared" ref="V75:V79" si="33">N75*$O$4</f>
        <v>10028.01</v>
      </c>
      <c r="W75" s="108">
        <f t="shared" ref="W75:W79" si="34">O75*$O$4</f>
        <v>7912.47</v>
      </c>
      <c r="X75" s="108">
        <f t="shared" ref="X75:X79" si="35">P75*$O$4</f>
        <v>6488.2254000000003</v>
      </c>
    </row>
    <row r="76" spans="1:24" s="111" customFormat="1" ht="14" hidden="1" x14ac:dyDescent="0.2">
      <c r="A76" s="82">
        <v>84</v>
      </c>
      <c r="B76" s="110" t="s">
        <v>75</v>
      </c>
      <c r="C76" s="105">
        <f t="shared" si="22"/>
        <v>14967.555</v>
      </c>
      <c r="D76" s="105">
        <f t="shared" si="23"/>
        <v>13357.904999999999</v>
      </c>
      <c r="E76" s="105">
        <f t="shared" si="24"/>
        <v>12145.74</v>
      </c>
      <c r="F76" s="105">
        <f t="shared" si="25"/>
        <v>10864.59</v>
      </c>
      <c r="G76" s="105">
        <f t="shared" si="26"/>
        <v>10028.01</v>
      </c>
      <c r="H76" s="105">
        <f t="shared" si="27"/>
        <v>7912.47</v>
      </c>
      <c r="I76" s="105">
        <f t="shared" si="28"/>
        <v>6488.2254000000003</v>
      </c>
      <c r="J76" s="106">
        <v>14967.555</v>
      </c>
      <c r="K76" s="106">
        <v>13357.904999999999</v>
      </c>
      <c r="L76" s="107">
        <v>12145.74</v>
      </c>
      <c r="M76" s="107">
        <v>10864.59</v>
      </c>
      <c r="N76" s="107">
        <v>10028.01</v>
      </c>
      <c r="O76" s="107">
        <v>7912.47</v>
      </c>
      <c r="P76" s="108">
        <v>6488.2254000000003</v>
      </c>
      <c r="R76" s="108">
        <f t="shared" si="29"/>
        <v>14967.555</v>
      </c>
      <c r="S76" s="108">
        <f t="shared" si="30"/>
        <v>13357.904999999999</v>
      </c>
      <c r="T76" s="108">
        <f t="shared" si="31"/>
        <v>12145.74</v>
      </c>
      <c r="U76" s="108">
        <f t="shared" si="32"/>
        <v>10864.59</v>
      </c>
      <c r="V76" s="108">
        <f t="shared" si="33"/>
        <v>10028.01</v>
      </c>
      <c r="W76" s="108">
        <f t="shared" si="34"/>
        <v>7912.47</v>
      </c>
      <c r="X76" s="108">
        <f t="shared" si="35"/>
        <v>6488.2254000000003</v>
      </c>
    </row>
    <row r="77" spans="1:24" ht="14" hidden="1" x14ac:dyDescent="0.2">
      <c r="A77" s="81">
        <v>1</v>
      </c>
      <c r="B77" s="104" t="s">
        <v>76</v>
      </c>
      <c r="C77" s="105">
        <f t="shared" si="22"/>
        <v>845.34</v>
      </c>
      <c r="D77" s="105">
        <f t="shared" si="23"/>
        <v>755.55</v>
      </c>
      <c r="E77" s="105">
        <f t="shared" si="24"/>
        <v>686.56499999999994</v>
      </c>
      <c r="F77" s="105">
        <f t="shared" si="25"/>
        <v>614.29499999999996</v>
      </c>
      <c r="G77" s="105">
        <f t="shared" si="26"/>
        <v>566.11500000000001</v>
      </c>
      <c r="H77" s="105">
        <f t="shared" si="27"/>
        <v>446.76</v>
      </c>
      <c r="I77" s="105">
        <f t="shared" si="28"/>
        <v>366.34320000000002</v>
      </c>
      <c r="J77" s="106">
        <v>845.34</v>
      </c>
      <c r="K77" s="106">
        <v>755.55</v>
      </c>
      <c r="L77" s="107">
        <v>686.56499999999994</v>
      </c>
      <c r="M77" s="107">
        <v>614.29499999999996</v>
      </c>
      <c r="N77" s="107">
        <v>566.11500000000001</v>
      </c>
      <c r="O77" s="107">
        <v>446.76</v>
      </c>
      <c r="P77" s="108">
        <v>366.34320000000002</v>
      </c>
      <c r="R77" s="108">
        <f t="shared" si="29"/>
        <v>845.34</v>
      </c>
      <c r="S77" s="108">
        <f t="shared" si="30"/>
        <v>755.55</v>
      </c>
      <c r="T77" s="108">
        <f t="shared" si="31"/>
        <v>686.56499999999994</v>
      </c>
      <c r="U77" s="108">
        <f t="shared" si="32"/>
        <v>614.29499999999996</v>
      </c>
      <c r="V77" s="108">
        <f t="shared" si="33"/>
        <v>566.11500000000001</v>
      </c>
      <c r="W77" s="108">
        <f t="shared" si="34"/>
        <v>446.76</v>
      </c>
      <c r="X77" s="108">
        <f t="shared" si="35"/>
        <v>366.34320000000002</v>
      </c>
    </row>
    <row r="78" spans="1:24" ht="14" hidden="1" x14ac:dyDescent="0.2">
      <c r="A78" s="81">
        <v>2</v>
      </c>
      <c r="B78" s="104" t="s">
        <v>77</v>
      </c>
      <c r="C78" s="105">
        <f t="shared" si="22"/>
        <v>1385.175</v>
      </c>
      <c r="D78" s="105">
        <f t="shared" si="23"/>
        <v>1236.2549999999999</v>
      </c>
      <c r="E78" s="105">
        <f t="shared" si="24"/>
        <v>1123.47</v>
      </c>
      <c r="F78" s="105">
        <f t="shared" si="25"/>
        <v>1005.2099999999999</v>
      </c>
      <c r="G78" s="105">
        <f t="shared" si="26"/>
        <v>928.56</v>
      </c>
      <c r="H78" s="105">
        <f t="shared" si="27"/>
        <v>732.55499999999995</v>
      </c>
      <c r="I78" s="105">
        <f t="shared" si="28"/>
        <v>600.69510000000002</v>
      </c>
      <c r="J78" s="106">
        <v>1385.175</v>
      </c>
      <c r="K78" s="106">
        <v>1236.2549999999999</v>
      </c>
      <c r="L78" s="107">
        <v>1123.47</v>
      </c>
      <c r="M78" s="107">
        <v>1005.2099999999999</v>
      </c>
      <c r="N78" s="107">
        <v>928.56</v>
      </c>
      <c r="O78" s="107">
        <v>732.55499999999995</v>
      </c>
      <c r="P78" s="108">
        <v>600.69510000000002</v>
      </c>
      <c r="R78" s="108">
        <f t="shared" si="29"/>
        <v>1385.175</v>
      </c>
      <c r="S78" s="108">
        <f t="shared" si="30"/>
        <v>1236.2549999999999</v>
      </c>
      <c r="T78" s="108">
        <f t="shared" si="31"/>
        <v>1123.47</v>
      </c>
      <c r="U78" s="108">
        <f t="shared" si="32"/>
        <v>1005.2099999999999</v>
      </c>
      <c r="V78" s="108">
        <f t="shared" si="33"/>
        <v>928.56</v>
      </c>
      <c r="W78" s="108">
        <f t="shared" si="34"/>
        <v>732.55499999999995</v>
      </c>
      <c r="X78" s="108">
        <f t="shared" si="35"/>
        <v>600.69510000000002</v>
      </c>
    </row>
    <row r="79" spans="1:24" ht="14" hidden="1" x14ac:dyDescent="0.2">
      <c r="A79" s="82">
        <v>3</v>
      </c>
      <c r="B79" s="110" t="s">
        <v>78</v>
      </c>
      <c r="C79" s="105">
        <f t="shared" si="22"/>
        <v>2023.56</v>
      </c>
      <c r="D79" s="105">
        <f t="shared" si="23"/>
        <v>1806.75</v>
      </c>
      <c r="E79" s="105">
        <f t="shared" si="24"/>
        <v>1642.5</v>
      </c>
      <c r="F79" s="105">
        <f t="shared" si="25"/>
        <v>1469.49</v>
      </c>
      <c r="G79" s="105">
        <f t="shared" si="26"/>
        <v>1355.61</v>
      </c>
      <c r="H79" s="105">
        <f t="shared" si="27"/>
        <v>1069.8150000000001</v>
      </c>
      <c r="I79" s="105">
        <f t="shared" si="28"/>
        <v>877.24830000000009</v>
      </c>
      <c r="J79" s="106">
        <v>2023.56</v>
      </c>
      <c r="K79" s="106">
        <v>1806.75</v>
      </c>
      <c r="L79" s="107">
        <v>1642.5</v>
      </c>
      <c r="M79" s="107">
        <v>1469.49</v>
      </c>
      <c r="N79" s="107">
        <v>1355.61</v>
      </c>
      <c r="O79" s="107">
        <v>1069.8150000000001</v>
      </c>
      <c r="P79" s="108">
        <v>877.24830000000009</v>
      </c>
      <c r="R79" s="108">
        <f t="shared" si="29"/>
        <v>2023.56</v>
      </c>
      <c r="S79" s="108">
        <f t="shared" si="30"/>
        <v>1806.75</v>
      </c>
      <c r="T79" s="108">
        <f t="shared" si="31"/>
        <v>1642.5</v>
      </c>
      <c r="U79" s="108">
        <f t="shared" si="32"/>
        <v>1469.49</v>
      </c>
      <c r="V79" s="108">
        <f t="shared" si="33"/>
        <v>1355.61</v>
      </c>
      <c r="W79" s="108">
        <f t="shared" si="34"/>
        <v>1069.8150000000001</v>
      </c>
      <c r="X79" s="108">
        <f t="shared" si="35"/>
        <v>877.24830000000009</v>
      </c>
    </row>
    <row r="80" spans="1:24" ht="15" hidden="1" x14ac:dyDescent="0.2">
      <c r="I80" s="112"/>
      <c r="J80" s="112"/>
      <c r="K80" s="112"/>
      <c r="L80" s="112"/>
    </row>
    <row r="82" spans="1:12" ht="18" hidden="1" x14ac:dyDescent="0.2">
      <c r="A82" s="268" t="s">
        <v>79</v>
      </c>
      <c r="B82" s="269"/>
      <c r="C82" s="269"/>
      <c r="D82" s="269"/>
      <c r="E82" s="269"/>
      <c r="F82" s="269"/>
      <c r="G82" s="269"/>
      <c r="H82" s="269"/>
      <c r="I82" s="269"/>
    </row>
    <row r="83" spans="1:12" hidden="1" x14ac:dyDescent="0.15">
      <c r="A83" s="261" t="s">
        <v>72</v>
      </c>
      <c r="B83" s="262"/>
      <c r="C83" s="118">
        <v>500</v>
      </c>
      <c r="D83" s="118">
        <v>1000</v>
      </c>
      <c r="E83" s="118">
        <v>1000</v>
      </c>
      <c r="F83" s="118">
        <v>1000</v>
      </c>
      <c r="G83" s="118">
        <v>10000</v>
      </c>
      <c r="H83" s="119">
        <v>20000</v>
      </c>
      <c r="I83" s="119">
        <v>30000</v>
      </c>
    </row>
    <row r="84" spans="1:12" ht="15" hidden="1" x14ac:dyDescent="0.2">
      <c r="A84" s="81">
        <v>18</v>
      </c>
      <c r="B84" s="104"/>
      <c r="C84" s="113">
        <f>C10*$K$2</f>
        <v>169.85640000000001</v>
      </c>
      <c r="D84" s="113">
        <f t="shared" ref="D84:I84" si="36">D10*$K$2</f>
        <v>151.5626</v>
      </c>
      <c r="E84" s="113">
        <f t="shared" si="36"/>
        <v>137.76560000000001</v>
      </c>
      <c r="F84" s="113">
        <f t="shared" si="36"/>
        <v>123.3554</v>
      </c>
      <c r="G84" s="113">
        <f t="shared" si="36"/>
        <v>113.7486</v>
      </c>
      <c r="H84" s="113">
        <f t="shared" si="36"/>
        <v>89.833800000000011</v>
      </c>
      <c r="I84" s="113">
        <f t="shared" si="36"/>
        <v>73.663716000000008</v>
      </c>
      <c r="J84" s="112"/>
      <c r="K84" s="112"/>
      <c r="L84" s="112"/>
    </row>
    <row r="85" spans="1:12" ht="15" hidden="1" x14ac:dyDescent="0.2">
      <c r="A85" s="81">
        <v>19</v>
      </c>
      <c r="B85" s="104"/>
      <c r="C85" s="113">
        <f t="shared" ref="C85:I85" si="37">C11*$K$2</f>
        <v>172.61580000000001</v>
      </c>
      <c r="D85" s="113">
        <f t="shared" si="37"/>
        <v>154.0154</v>
      </c>
      <c r="E85" s="113">
        <f t="shared" si="37"/>
        <v>140.01399999999998</v>
      </c>
      <c r="F85" s="113">
        <f t="shared" si="37"/>
        <v>125.2972</v>
      </c>
      <c r="G85" s="113">
        <f t="shared" si="37"/>
        <v>115.5882</v>
      </c>
      <c r="H85" s="113">
        <f t="shared" si="37"/>
        <v>91.264600000000002</v>
      </c>
      <c r="I85" s="113">
        <f t="shared" si="37"/>
        <v>74.836972000000003</v>
      </c>
      <c r="J85" s="112"/>
      <c r="K85" s="112"/>
      <c r="L85" s="112"/>
    </row>
    <row r="86" spans="1:12" ht="15" hidden="1" x14ac:dyDescent="0.2">
      <c r="A86" s="81">
        <v>20</v>
      </c>
      <c r="B86" s="104"/>
      <c r="C86" s="113">
        <f t="shared" ref="C86:I86" si="38">C12*$K$2</f>
        <v>175.273</v>
      </c>
      <c r="D86" s="113">
        <f t="shared" si="38"/>
        <v>156.4682</v>
      </c>
      <c r="E86" s="113">
        <f t="shared" si="38"/>
        <v>142.26240000000001</v>
      </c>
      <c r="F86" s="113">
        <f t="shared" si="38"/>
        <v>127.3412</v>
      </c>
      <c r="G86" s="113">
        <f t="shared" si="38"/>
        <v>117.53</v>
      </c>
      <c r="H86" s="113">
        <f t="shared" si="38"/>
        <v>92.695400000000006</v>
      </c>
      <c r="I86" s="113">
        <f t="shared" si="38"/>
        <v>76.010228000000012</v>
      </c>
      <c r="J86" s="112"/>
      <c r="K86" s="112"/>
      <c r="L86" s="112"/>
    </row>
    <row r="87" spans="1:12" ht="15" hidden="1" x14ac:dyDescent="0.2">
      <c r="A87" s="81">
        <v>21</v>
      </c>
      <c r="B87" s="104"/>
      <c r="C87" s="113">
        <f t="shared" ref="C87:I87" si="39">C13*$K$2</f>
        <v>178.0324</v>
      </c>
      <c r="D87" s="113">
        <f t="shared" si="39"/>
        <v>158.92099999999999</v>
      </c>
      <c r="E87" s="113">
        <f t="shared" si="39"/>
        <v>144.51079999999999</v>
      </c>
      <c r="F87" s="113">
        <f t="shared" si="39"/>
        <v>129.28300000000002</v>
      </c>
      <c r="G87" s="113">
        <f t="shared" si="39"/>
        <v>119.26740000000001</v>
      </c>
      <c r="H87" s="113">
        <f t="shared" si="39"/>
        <v>94.228400000000008</v>
      </c>
      <c r="I87" s="113">
        <f t="shared" si="39"/>
        <v>77.267288000000008</v>
      </c>
      <c r="J87" s="112"/>
      <c r="K87" s="112"/>
      <c r="L87" s="112"/>
    </row>
    <row r="88" spans="1:12" ht="15" hidden="1" x14ac:dyDescent="0.2">
      <c r="A88" s="81">
        <v>22</v>
      </c>
      <c r="B88" s="104"/>
      <c r="C88" s="113">
        <f t="shared" ref="C88:I88" si="40">C14*$K$2</f>
        <v>180.68960000000001</v>
      </c>
      <c r="D88" s="113">
        <f t="shared" si="40"/>
        <v>161.27160000000001</v>
      </c>
      <c r="E88" s="113">
        <f t="shared" si="40"/>
        <v>146.75920000000002</v>
      </c>
      <c r="F88" s="113">
        <f t="shared" si="40"/>
        <v>131.327</v>
      </c>
      <c r="G88" s="113">
        <f t="shared" si="40"/>
        <v>121.10700000000001</v>
      </c>
      <c r="H88" s="113">
        <f t="shared" si="40"/>
        <v>95.659200000000013</v>
      </c>
      <c r="I88" s="113">
        <f t="shared" si="40"/>
        <v>78.440544000000017</v>
      </c>
      <c r="J88" s="112"/>
      <c r="K88" s="112"/>
      <c r="L88" s="112"/>
    </row>
    <row r="89" spans="1:12" ht="15" hidden="1" x14ac:dyDescent="0.2">
      <c r="A89" s="81">
        <v>23</v>
      </c>
      <c r="B89" s="104"/>
      <c r="C89" s="113">
        <f t="shared" ref="C89:I89" si="41">C15*$K$2</f>
        <v>183.55119999999999</v>
      </c>
      <c r="D89" s="113">
        <f t="shared" si="41"/>
        <v>163.7244</v>
      </c>
      <c r="E89" s="113">
        <f t="shared" si="41"/>
        <v>148.90540000000001</v>
      </c>
      <c r="F89" s="113">
        <f t="shared" si="41"/>
        <v>133.2688</v>
      </c>
      <c r="G89" s="113">
        <f t="shared" si="41"/>
        <v>122.94659999999999</v>
      </c>
      <c r="H89" s="113">
        <f t="shared" si="41"/>
        <v>97.09</v>
      </c>
      <c r="I89" s="113">
        <f t="shared" si="41"/>
        <v>79.613800000000012</v>
      </c>
      <c r="J89" s="112"/>
      <c r="K89" s="112"/>
      <c r="L89" s="112"/>
    </row>
    <row r="90" spans="1:12" ht="15" hidden="1" x14ac:dyDescent="0.2">
      <c r="A90" s="81">
        <v>24</v>
      </c>
      <c r="B90" s="104"/>
      <c r="C90" s="113">
        <f t="shared" ref="C90:I90" si="42">C16*$K$2</f>
        <v>186.20840000000001</v>
      </c>
      <c r="D90" s="113">
        <f t="shared" si="42"/>
        <v>166.1772</v>
      </c>
      <c r="E90" s="113">
        <f t="shared" si="42"/>
        <v>151.15379999999999</v>
      </c>
      <c r="F90" s="113">
        <f t="shared" si="42"/>
        <v>135.2106</v>
      </c>
      <c r="G90" s="113">
        <f t="shared" si="42"/>
        <v>124.78619999999999</v>
      </c>
      <c r="H90" s="113">
        <f t="shared" si="42"/>
        <v>98.418599999999998</v>
      </c>
      <c r="I90" s="113">
        <f t="shared" si="42"/>
        <v>80.703252000000006</v>
      </c>
      <c r="J90" s="112"/>
      <c r="K90" s="112"/>
      <c r="L90" s="112"/>
    </row>
    <row r="91" spans="1:12" ht="15" hidden="1" x14ac:dyDescent="0.2">
      <c r="A91" s="81">
        <v>25</v>
      </c>
      <c r="B91" s="104"/>
      <c r="C91" s="113">
        <f t="shared" ref="C91:I91" si="43">C17*$K$2</f>
        <v>188.96780000000001</v>
      </c>
      <c r="D91" s="113">
        <f t="shared" si="43"/>
        <v>168.73220000000001</v>
      </c>
      <c r="E91" s="113">
        <f t="shared" si="43"/>
        <v>153.40220000000002</v>
      </c>
      <c r="F91" s="113">
        <f t="shared" si="43"/>
        <v>137.25460000000001</v>
      </c>
      <c r="G91" s="113">
        <f t="shared" si="43"/>
        <v>126.5236</v>
      </c>
      <c r="H91" s="113">
        <f t="shared" si="43"/>
        <v>99.849400000000003</v>
      </c>
      <c r="I91" s="113">
        <f t="shared" si="43"/>
        <v>81.876508000000015</v>
      </c>
      <c r="J91" s="112"/>
      <c r="K91" s="112"/>
      <c r="L91" s="112"/>
    </row>
    <row r="92" spans="1:12" ht="15" hidden="1" x14ac:dyDescent="0.2">
      <c r="A92" s="81">
        <v>26</v>
      </c>
      <c r="B92" s="104"/>
      <c r="C92" s="113">
        <f t="shared" ref="C92:I92" si="44">C18*$K$2</f>
        <v>194.99759999999998</v>
      </c>
      <c r="D92" s="113">
        <f t="shared" si="44"/>
        <v>174.04659999999998</v>
      </c>
      <c r="E92" s="113">
        <f t="shared" si="44"/>
        <v>158.2056</v>
      </c>
      <c r="F92" s="113">
        <f t="shared" si="44"/>
        <v>141.547</v>
      </c>
      <c r="G92" s="113">
        <f t="shared" si="44"/>
        <v>130.61159999999998</v>
      </c>
      <c r="H92" s="113">
        <f t="shared" si="44"/>
        <v>103.0176</v>
      </c>
      <c r="I92" s="113">
        <f t="shared" si="44"/>
        <v>84.474432000000007</v>
      </c>
      <c r="J92" s="112"/>
      <c r="K92" s="112"/>
      <c r="L92" s="112"/>
    </row>
    <row r="93" spans="1:12" ht="15" hidden="1" x14ac:dyDescent="0.2">
      <c r="A93" s="81">
        <v>27</v>
      </c>
      <c r="B93" s="104"/>
      <c r="C93" s="113">
        <f t="shared" ref="C93:I93" si="45">C19*$K$2</f>
        <v>200.92520000000002</v>
      </c>
      <c r="D93" s="113">
        <f t="shared" si="45"/>
        <v>179.25880000000001</v>
      </c>
      <c r="E93" s="113">
        <f t="shared" si="45"/>
        <v>163.1112</v>
      </c>
      <c r="F93" s="113">
        <f t="shared" si="45"/>
        <v>145.83940000000001</v>
      </c>
      <c r="G93" s="113">
        <f t="shared" si="45"/>
        <v>134.6996</v>
      </c>
      <c r="H93" s="113">
        <f t="shared" si="45"/>
        <v>106.1858</v>
      </c>
      <c r="I93" s="113">
        <f t="shared" si="45"/>
        <v>87.072355999999999</v>
      </c>
      <c r="J93" s="112"/>
      <c r="K93" s="112"/>
      <c r="L93" s="112"/>
    </row>
    <row r="94" spans="1:12" ht="15" hidden="1" x14ac:dyDescent="0.2">
      <c r="A94" s="81">
        <v>28</v>
      </c>
      <c r="B94" s="104"/>
      <c r="C94" s="113">
        <f t="shared" ref="C94:I94" si="46">C20*$K$2</f>
        <v>206.95500000000001</v>
      </c>
      <c r="D94" s="113">
        <f t="shared" si="46"/>
        <v>184.6754</v>
      </c>
      <c r="E94" s="113">
        <f t="shared" si="46"/>
        <v>167.91460000000001</v>
      </c>
      <c r="F94" s="113">
        <f t="shared" si="46"/>
        <v>150.23399999999998</v>
      </c>
      <c r="G94" s="113">
        <f t="shared" si="46"/>
        <v>138.58320000000001</v>
      </c>
      <c r="H94" s="113">
        <f t="shared" si="46"/>
        <v>109.354</v>
      </c>
      <c r="I94" s="113">
        <f t="shared" si="46"/>
        <v>89.670279999999991</v>
      </c>
      <c r="J94" s="112"/>
      <c r="K94" s="112"/>
      <c r="L94" s="112"/>
    </row>
    <row r="95" spans="1:12" ht="15" hidden="1" x14ac:dyDescent="0.2">
      <c r="A95" s="81">
        <v>29</v>
      </c>
      <c r="B95" s="104"/>
      <c r="C95" s="113">
        <f t="shared" ref="C95:I95" si="47">C21*$K$2</f>
        <v>212.8826</v>
      </c>
      <c r="D95" s="113">
        <f t="shared" si="47"/>
        <v>189.9898</v>
      </c>
      <c r="E95" s="113">
        <f t="shared" si="47"/>
        <v>172.8202</v>
      </c>
      <c r="F95" s="113">
        <f t="shared" si="47"/>
        <v>154.5264</v>
      </c>
      <c r="G95" s="113">
        <f t="shared" si="47"/>
        <v>142.6712</v>
      </c>
      <c r="H95" s="113">
        <f t="shared" si="47"/>
        <v>112.62440000000001</v>
      </c>
      <c r="I95" s="113">
        <f t="shared" si="47"/>
        <v>92.352008000000012</v>
      </c>
      <c r="J95" s="112"/>
      <c r="K95" s="112"/>
      <c r="L95" s="112"/>
    </row>
    <row r="96" spans="1:12" ht="15" hidden="1" x14ac:dyDescent="0.2">
      <c r="A96" s="81">
        <v>30</v>
      </c>
      <c r="B96" s="104"/>
      <c r="C96" s="113">
        <f t="shared" ref="C96:I96" si="48">C22*$K$2</f>
        <v>218.81020000000001</v>
      </c>
      <c r="D96" s="113">
        <f t="shared" si="48"/>
        <v>195.30420000000001</v>
      </c>
      <c r="E96" s="113">
        <f t="shared" si="48"/>
        <v>177.62360000000001</v>
      </c>
      <c r="F96" s="113">
        <f t="shared" si="48"/>
        <v>158.92099999999999</v>
      </c>
      <c r="G96" s="113">
        <f t="shared" si="48"/>
        <v>146.65700000000001</v>
      </c>
      <c r="H96" s="113">
        <f t="shared" si="48"/>
        <v>115.79260000000001</v>
      </c>
      <c r="I96" s="113">
        <f t="shared" si="48"/>
        <v>94.949932000000018</v>
      </c>
      <c r="J96" s="112"/>
      <c r="K96" s="112"/>
      <c r="L96" s="112"/>
    </row>
    <row r="97" spans="1:12" ht="15" hidden="1" x14ac:dyDescent="0.2">
      <c r="A97" s="81">
        <v>31</v>
      </c>
      <c r="B97" s="104"/>
      <c r="C97" s="113">
        <f t="shared" ref="C97:I97" si="49">C23*$K$2</f>
        <v>223.61360000000002</v>
      </c>
      <c r="D97" s="113">
        <f t="shared" si="49"/>
        <v>199.49440000000001</v>
      </c>
      <c r="E97" s="113">
        <f t="shared" si="49"/>
        <v>181.405</v>
      </c>
      <c r="F97" s="113">
        <f t="shared" si="49"/>
        <v>162.2936</v>
      </c>
      <c r="G97" s="113">
        <f t="shared" si="49"/>
        <v>149.8252</v>
      </c>
      <c r="H97" s="113">
        <f t="shared" si="49"/>
        <v>118.2454</v>
      </c>
      <c r="I97" s="113">
        <f t="shared" si="49"/>
        <v>96.961228000000006</v>
      </c>
      <c r="J97" s="112"/>
      <c r="K97" s="112"/>
      <c r="L97" s="112"/>
    </row>
    <row r="98" spans="1:12" ht="15" hidden="1" x14ac:dyDescent="0.2">
      <c r="A98" s="81">
        <v>32</v>
      </c>
      <c r="B98" s="104"/>
      <c r="C98" s="113">
        <f t="shared" ref="C98:I98" si="50">C24*$K$2</f>
        <v>228.31480000000002</v>
      </c>
      <c r="D98" s="113">
        <f t="shared" si="50"/>
        <v>203.68460000000002</v>
      </c>
      <c r="E98" s="113">
        <f t="shared" si="50"/>
        <v>185.2886</v>
      </c>
      <c r="F98" s="113">
        <f t="shared" si="50"/>
        <v>165.76840000000001</v>
      </c>
      <c r="G98" s="113">
        <f t="shared" si="50"/>
        <v>152.8912</v>
      </c>
      <c r="H98" s="113">
        <f t="shared" si="50"/>
        <v>120.8004</v>
      </c>
      <c r="I98" s="113">
        <f t="shared" si="50"/>
        <v>99.056328000000008</v>
      </c>
      <c r="J98" s="112"/>
      <c r="K98" s="112"/>
      <c r="L98" s="112"/>
    </row>
    <row r="99" spans="1:12" ht="15" hidden="1" x14ac:dyDescent="0.2">
      <c r="A99" s="81">
        <v>33</v>
      </c>
      <c r="B99" s="104"/>
      <c r="C99" s="113">
        <f t="shared" ref="C99:I99" si="51">C25*$K$2</f>
        <v>233.01599999999999</v>
      </c>
      <c r="D99" s="113">
        <f t="shared" si="51"/>
        <v>207.87480000000002</v>
      </c>
      <c r="E99" s="113">
        <f t="shared" si="51"/>
        <v>189.1722</v>
      </c>
      <c r="F99" s="113">
        <f t="shared" si="51"/>
        <v>169.14099999999999</v>
      </c>
      <c r="G99" s="113">
        <f t="shared" si="51"/>
        <v>156.05940000000001</v>
      </c>
      <c r="H99" s="113">
        <f t="shared" si="51"/>
        <v>123.151</v>
      </c>
      <c r="I99" s="113">
        <f t="shared" si="51"/>
        <v>100.98381999999999</v>
      </c>
      <c r="J99" s="112"/>
      <c r="K99" s="112"/>
      <c r="L99" s="112"/>
    </row>
    <row r="100" spans="1:12" ht="15" hidden="1" x14ac:dyDescent="0.2">
      <c r="A100" s="81">
        <v>34</v>
      </c>
      <c r="B100" s="104"/>
      <c r="C100" s="113">
        <f t="shared" ref="C100:I100" si="52">C26*$K$2</f>
        <v>237.61500000000001</v>
      </c>
      <c r="D100" s="113">
        <f t="shared" si="52"/>
        <v>212.065</v>
      </c>
      <c r="E100" s="113">
        <f t="shared" si="52"/>
        <v>192.85139999999998</v>
      </c>
      <c r="F100" s="113">
        <f t="shared" si="52"/>
        <v>172.61580000000001</v>
      </c>
      <c r="G100" s="113">
        <f t="shared" si="52"/>
        <v>159.2276</v>
      </c>
      <c r="H100" s="113">
        <f t="shared" si="52"/>
        <v>125.706</v>
      </c>
      <c r="I100" s="113">
        <f t="shared" si="52"/>
        <v>103.07892</v>
      </c>
      <c r="J100" s="112"/>
      <c r="K100" s="112"/>
      <c r="L100" s="112"/>
    </row>
    <row r="101" spans="1:12" ht="15" hidden="1" x14ac:dyDescent="0.2">
      <c r="A101" s="81">
        <v>35</v>
      </c>
      <c r="B101" s="104"/>
      <c r="C101" s="113">
        <f t="shared" ref="C101:I101" si="53">C27*$K$2</f>
        <v>242.31620000000001</v>
      </c>
      <c r="D101" s="113">
        <f t="shared" si="53"/>
        <v>216.2552</v>
      </c>
      <c r="E101" s="113">
        <f t="shared" si="53"/>
        <v>196.73500000000001</v>
      </c>
      <c r="F101" s="113">
        <f t="shared" si="53"/>
        <v>175.98840000000001</v>
      </c>
      <c r="G101" s="113">
        <f t="shared" si="53"/>
        <v>162.39580000000001</v>
      </c>
      <c r="H101" s="113">
        <f t="shared" si="53"/>
        <v>128.261</v>
      </c>
      <c r="I101" s="113">
        <f t="shared" si="53"/>
        <v>105.17402</v>
      </c>
      <c r="J101" s="112"/>
      <c r="K101" s="112"/>
      <c r="L101" s="112"/>
    </row>
    <row r="102" spans="1:12" ht="15" hidden="1" x14ac:dyDescent="0.2">
      <c r="A102" s="81">
        <v>36</v>
      </c>
      <c r="B102" s="104"/>
      <c r="C102" s="113">
        <f t="shared" ref="C102:I102" si="54">C28*$K$2</f>
        <v>248.65259999999998</v>
      </c>
      <c r="D102" s="113">
        <f t="shared" si="54"/>
        <v>221.87620000000001</v>
      </c>
      <c r="E102" s="113">
        <f t="shared" si="54"/>
        <v>201.845</v>
      </c>
      <c r="F102" s="113">
        <f t="shared" si="54"/>
        <v>180.48520000000002</v>
      </c>
      <c r="G102" s="113">
        <f t="shared" si="54"/>
        <v>166.58600000000001</v>
      </c>
      <c r="H102" s="113">
        <f t="shared" si="54"/>
        <v>131.53139999999999</v>
      </c>
      <c r="I102" s="113">
        <f t="shared" si="54"/>
        <v>107.85574799999999</v>
      </c>
      <c r="J102" s="112"/>
      <c r="K102" s="112"/>
      <c r="L102" s="112"/>
    </row>
    <row r="103" spans="1:12" ht="15" hidden="1" x14ac:dyDescent="0.2">
      <c r="A103" s="81">
        <v>37</v>
      </c>
      <c r="B103" s="104"/>
      <c r="C103" s="113">
        <f t="shared" ref="C103:I103" si="55">C29*$K$2</f>
        <v>254.88679999999999</v>
      </c>
      <c r="D103" s="113">
        <f t="shared" si="55"/>
        <v>227.49719999999999</v>
      </c>
      <c r="E103" s="113">
        <f t="shared" si="55"/>
        <v>206.85279999999997</v>
      </c>
      <c r="F103" s="113">
        <f t="shared" si="55"/>
        <v>185.08419999999998</v>
      </c>
      <c r="G103" s="113">
        <f t="shared" si="55"/>
        <v>170.8784</v>
      </c>
      <c r="H103" s="113">
        <f t="shared" si="55"/>
        <v>134.80180000000001</v>
      </c>
      <c r="I103" s="113">
        <f t="shared" si="55"/>
        <v>110.53747600000001</v>
      </c>
      <c r="J103" s="112"/>
      <c r="K103" s="112"/>
      <c r="L103" s="112"/>
    </row>
    <row r="104" spans="1:12" ht="15" hidden="1" x14ac:dyDescent="0.2">
      <c r="A104" s="81">
        <v>38</v>
      </c>
      <c r="B104" s="104"/>
      <c r="C104" s="113">
        <f t="shared" ref="C104:I104" si="56">C30*$K$2</f>
        <v>261.3254</v>
      </c>
      <c r="D104" s="113">
        <f t="shared" si="56"/>
        <v>233.11820000000003</v>
      </c>
      <c r="E104" s="113">
        <f t="shared" si="56"/>
        <v>211.96279999999999</v>
      </c>
      <c r="F104" s="113">
        <f t="shared" si="56"/>
        <v>189.6832</v>
      </c>
      <c r="G104" s="113">
        <f t="shared" si="56"/>
        <v>174.96639999999999</v>
      </c>
      <c r="H104" s="113">
        <f t="shared" si="56"/>
        <v>138.17440000000002</v>
      </c>
      <c r="I104" s="113">
        <f t="shared" si="56"/>
        <v>113.30300800000001</v>
      </c>
      <c r="J104" s="112"/>
      <c r="K104" s="112"/>
      <c r="L104" s="112"/>
    </row>
    <row r="105" spans="1:12" ht="15" hidden="1" x14ac:dyDescent="0.2">
      <c r="A105" s="81">
        <v>39</v>
      </c>
      <c r="B105" s="104"/>
      <c r="C105" s="113">
        <f t="shared" ref="C105:I105" si="57">C31*$K$2</f>
        <v>267.55959999999999</v>
      </c>
      <c r="D105" s="113">
        <f t="shared" si="57"/>
        <v>238.84139999999999</v>
      </c>
      <c r="E105" s="113">
        <f t="shared" si="57"/>
        <v>217.07279999999997</v>
      </c>
      <c r="F105" s="113">
        <f t="shared" si="57"/>
        <v>194.18</v>
      </c>
      <c r="G105" s="113">
        <f t="shared" si="57"/>
        <v>179.25880000000001</v>
      </c>
      <c r="H105" s="113">
        <f t="shared" si="57"/>
        <v>141.44480000000001</v>
      </c>
      <c r="I105" s="113">
        <f t="shared" si="57"/>
        <v>115.98473600000001</v>
      </c>
      <c r="J105" s="112"/>
      <c r="K105" s="112"/>
      <c r="L105" s="112"/>
    </row>
    <row r="106" spans="1:12" ht="15" hidden="1" x14ac:dyDescent="0.2">
      <c r="A106" s="81">
        <v>40</v>
      </c>
      <c r="B106" s="104"/>
      <c r="C106" s="113">
        <f t="shared" ref="C106:I106" si="58">C32*$K$2</f>
        <v>273.79380000000003</v>
      </c>
      <c r="D106" s="113">
        <f t="shared" si="58"/>
        <v>244.36020000000002</v>
      </c>
      <c r="E106" s="113">
        <f t="shared" si="58"/>
        <v>222.285</v>
      </c>
      <c r="F106" s="113">
        <f t="shared" si="58"/>
        <v>198.67679999999999</v>
      </c>
      <c r="G106" s="113">
        <f t="shared" si="58"/>
        <v>183.44899999999998</v>
      </c>
      <c r="H106" s="113">
        <f t="shared" si="58"/>
        <v>144.71520000000001</v>
      </c>
      <c r="I106" s="113">
        <f t="shared" si="58"/>
        <v>118.666464</v>
      </c>
      <c r="J106" s="112"/>
      <c r="K106" s="112"/>
      <c r="L106" s="112"/>
    </row>
    <row r="107" spans="1:12" ht="15" hidden="1" x14ac:dyDescent="0.2">
      <c r="A107" s="81">
        <v>41</v>
      </c>
      <c r="B107" s="104"/>
      <c r="C107" s="113">
        <f t="shared" ref="C107:I107" si="59">C33*$K$2</f>
        <v>282.58299999999997</v>
      </c>
      <c r="D107" s="113">
        <f t="shared" si="59"/>
        <v>252.2296</v>
      </c>
      <c r="E107" s="113">
        <f t="shared" si="59"/>
        <v>229.33679999999998</v>
      </c>
      <c r="F107" s="113">
        <f t="shared" si="59"/>
        <v>205.11539999999999</v>
      </c>
      <c r="G107" s="113">
        <f t="shared" si="59"/>
        <v>189.3766</v>
      </c>
      <c r="H107" s="113">
        <f t="shared" si="59"/>
        <v>149.41639999999998</v>
      </c>
      <c r="I107" s="113">
        <f t="shared" si="59"/>
        <v>122.52144800000001</v>
      </c>
      <c r="J107" s="112"/>
      <c r="K107" s="112"/>
      <c r="L107" s="112"/>
    </row>
    <row r="108" spans="1:12" ht="15" hidden="1" x14ac:dyDescent="0.2">
      <c r="A108" s="81">
        <v>42</v>
      </c>
      <c r="B108" s="104"/>
      <c r="C108" s="113">
        <f t="shared" ref="C108:I108" si="60">C34*$K$2</f>
        <v>291.4744</v>
      </c>
      <c r="D108" s="113">
        <f t="shared" si="60"/>
        <v>260.09900000000005</v>
      </c>
      <c r="E108" s="113">
        <f t="shared" si="60"/>
        <v>236.49080000000001</v>
      </c>
      <c r="F108" s="113">
        <f t="shared" si="60"/>
        <v>211.55400000000003</v>
      </c>
      <c r="G108" s="113">
        <f t="shared" si="60"/>
        <v>195.202</v>
      </c>
      <c r="H108" s="113">
        <f t="shared" si="60"/>
        <v>154.11760000000001</v>
      </c>
      <c r="I108" s="113">
        <f t="shared" si="60"/>
        <v>126.37643200000001</v>
      </c>
      <c r="J108" s="112"/>
      <c r="K108" s="112"/>
      <c r="L108" s="112"/>
    </row>
    <row r="109" spans="1:12" ht="15" hidden="1" x14ac:dyDescent="0.2">
      <c r="A109" s="81">
        <v>43</v>
      </c>
      <c r="B109" s="104"/>
      <c r="C109" s="113">
        <f t="shared" ref="C109:I109" si="61">C35*$K$2</f>
        <v>300.26360000000005</v>
      </c>
      <c r="D109" s="113">
        <f t="shared" si="61"/>
        <v>267.96840000000003</v>
      </c>
      <c r="E109" s="113">
        <f t="shared" si="61"/>
        <v>243.6448</v>
      </c>
      <c r="F109" s="113">
        <f t="shared" si="61"/>
        <v>217.8904</v>
      </c>
      <c r="G109" s="113">
        <f t="shared" si="61"/>
        <v>201.12960000000001</v>
      </c>
      <c r="H109" s="113">
        <f t="shared" si="61"/>
        <v>158.7166</v>
      </c>
      <c r="I109" s="113">
        <f t="shared" si="61"/>
        <v>130.14761200000001</v>
      </c>
      <c r="J109" s="112"/>
      <c r="K109" s="112"/>
      <c r="L109" s="112"/>
    </row>
    <row r="110" spans="1:12" ht="15" hidden="1" x14ac:dyDescent="0.2">
      <c r="A110" s="81">
        <v>44</v>
      </c>
      <c r="B110" s="104"/>
      <c r="C110" s="113">
        <f t="shared" ref="C110:I110" si="62">C36*$K$2</f>
        <v>309.05279999999999</v>
      </c>
      <c r="D110" s="113">
        <f t="shared" si="62"/>
        <v>275.73560000000003</v>
      </c>
      <c r="E110" s="113">
        <f t="shared" si="62"/>
        <v>250.79880000000003</v>
      </c>
      <c r="F110" s="113">
        <f t="shared" si="62"/>
        <v>224.32900000000001</v>
      </c>
      <c r="G110" s="113">
        <f t="shared" si="62"/>
        <v>207.05719999999999</v>
      </c>
      <c r="H110" s="113">
        <f t="shared" si="62"/>
        <v>163.4178</v>
      </c>
      <c r="I110" s="113">
        <f t="shared" si="62"/>
        <v>134.00259600000001</v>
      </c>
      <c r="J110" s="112"/>
      <c r="K110" s="112"/>
      <c r="L110" s="112"/>
    </row>
    <row r="111" spans="1:12" ht="15" hidden="1" x14ac:dyDescent="0.2">
      <c r="A111" s="81">
        <v>45</v>
      </c>
      <c r="B111" s="104"/>
      <c r="C111" s="113">
        <f t="shared" ref="C111:I111" si="63">C37*$K$2</f>
        <v>317.84199999999998</v>
      </c>
      <c r="D111" s="113">
        <f t="shared" si="63"/>
        <v>283.7072</v>
      </c>
      <c r="E111" s="113">
        <f t="shared" si="63"/>
        <v>257.95279999999997</v>
      </c>
      <c r="F111" s="113">
        <f t="shared" si="63"/>
        <v>230.76759999999999</v>
      </c>
      <c r="G111" s="113">
        <f t="shared" si="63"/>
        <v>212.98480000000001</v>
      </c>
      <c r="H111" s="113">
        <f t="shared" si="63"/>
        <v>168.119</v>
      </c>
      <c r="I111" s="113">
        <f t="shared" si="63"/>
        <v>137.85758000000001</v>
      </c>
      <c r="J111" s="112"/>
      <c r="K111" s="112"/>
      <c r="L111" s="112"/>
    </row>
    <row r="112" spans="1:12" ht="15" hidden="1" x14ac:dyDescent="0.2">
      <c r="A112" s="81">
        <v>46</v>
      </c>
      <c r="B112" s="104"/>
      <c r="C112" s="113">
        <f t="shared" ref="C112:I112" si="64">C38*$K$2</f>
        <v>323.87180000000001</v>
      </c>
      <c r="D112" s="113">
        <f t="shared" si="64"/>
        <v>289.12380000000002</v>
      </c>
      <c r="E112" s="113">
        <f t="shared" si="64"/>
        <v>262.85840000000002</v>
      </c>
      <c r="F112" s="113">
        <f t="shared" si="64"/>
        <v>235.16219999999998</v>
      </c>
      <c r="G112" s="113">
        <f t="shared" si="64"/>
        <v>216.97060000000002</v>
      </c>
      <c r="H112" s="113">
        <f t="shared" si="64"/>
        <v>171.28720000000001</v>
      </c>
      <c r="I112" s="113">
        <f t="shared" si="64"/>
        <v>140.45550400000002</v>
      </c>
      <c r="J112" s="112"/>
      <c r="K112" s="112"/>
      <c r="L112" s="112"/>
    </row>
    <row r="113" spans="1:12" ht="15" hidden="1" x14ac:dyDescent="0.2">
      <c r="A113" s="81">
        <v>47</v>
      </c>
      <c r="B113" s="104"/>
      <c r="C113" s="113">
        <f t="shared" ref="C113:I113" si="65">C39*$K$2</f>
        <v>330.00380000000001</v>
      </c>
      <c r="D113" s="113">
        <f t="shared" si="65"/>
        <v>294.54040000000003</v>
      </c>
      <c r="E113" s="113">
        <f t="shared" si="65"/>
        <v>267.86619999999999</v>
      </c>
      <c r="F113" s="113">
        <f t="shared" si="65"/>
        <v>239.55680000000001</v>
      </c>
      <c r="G113" s="113">
        <f t="shared" si="65"/>
        <v>221.05860000000001</v>
      </c>
      <c r="H113" s="113">
        <f t="shared" si="65"/>
        <v>174.4554</v>
      </c>
      <c r="I113" s="113">
        <f t="shared" si="65"/>
        <v>143.05342800000003</v>
      </c>
      <c r="J113" s="112"/>
      <c r="K113" s="112"/>
      <c r="L113" s="112"/>
    </row>
    <row r="114" spans="1:12" ht="15" hidden="1" x14ac:dyDescent="0.2">
      <c r="A114" s="81">
        <v>48</v>
      </c>
      <c r="B114" s="104"/>
      <c r="C114" s="113">
        <f t="shared" ref="C114:I114" si="66">C40*$K$2</f>
        <v>336.13580000000002</v>
      </c>
      <c r="D114" s="113">
        <f t="shared" si="66"/>
        <v>299.95699999999999</v>
      </c>
      <c r="E114" s="113">
        <f t="shared" si="66"/>
        <v>272.77179999999998</v>
      </c>
      <c r="F114" s="113">
        <f t="shared" si="66"/>
        <v>243.95140000000001</v>
      </c>
      <c r="G114" s="113">
        <f t="shared" si="66"/>
        <v>225.24880000000002</v>
      </c>
      <c r="H114" s="113">
        <f t="shared" si="66"/>
        <v>177.72579999999999</v>
      </c>
      <c r="I114" s="113">
        <f t="shared" si="66"/>
        <v>145.73515600000002</v>
      </c>
      <c r="J114" s="112"/>
      <c r="K114" s="112"/>
      <c r="L114" s="112"/>
    </row>
    <row r="115" spans="1:12" ht="15" hidden="1" x14ac:dyDescent="0.2">
      <c r="A115" s="81">
        <v>49</v>
      </c>
      <c r="B115" s="104"/>
      <c r="C115" s="113">
        <f t="shared" ref="C115:I115" si="67">C41*$K$2</f>
        <v>342.16559999999998</v>
      </c>
      <c r="D115" s="113">
        <f t="shared" si="67"/>
        <v>305.37360000000001</v>
      </c>
      <c r="E115" s="113">
        <f t="shared" si="67"/>
        <v>277.67739999999998</v>
      </c>
      <c r="F115" s="113">
        <f t="shared" si="67"/>
        <v>248.346</v>
      </c>
      <c r="G115" s="113">
        <f t="shared" si="67"/>
        <v>229.2346</v>
      </c>
      <c r="H115" s="113">
        <f t="shared" si="67"/>
        <v>180.89400000000001</v>
      </c>
      <c r="I115" s="113">
        <f t="shared" si="67"/>
        <v>148.33308</v>
      </c>
      <c r="J115" s="112"/>
      <c r="K115" s="112"/>
      <c r="L115" s="112"/>
    </row>
    <row r="116" spans="1:12" ht="15" hidden="1" x14ac:dyDescent="0.2">
      <c r="A116" s="81">
        <v>50</v>
      </c>
      <c r="B116" s="104"/>
      <c r="C116" s="113">
        <f t="shared" ref="C116:I116" si="68">C42*$K$2</f>
        <v>348.29759999999999</v>
      </c>
      <c r="D116" s="113">
        <f t="shared" si="68"/>
        <v>310.79020000000003</v>
      </c>
      <c r="E116" s="113">
        <f t="shared" si="68"/>
        <v>282.58299999999997</v>
      </c>
      <c r="F116" s="113">
        <f t="shared" si="68"/>
        <v>252.84279999999998</v>
      </c>
      <c r="G116" s="113">
        <f t="shared" si="68"/>
        <v>233.32259999999999</v>
      </c>
      <c r="H116" s="113">
        <f t="shared" si="68"/>
        <v>184.06220000000002</v>
      </c>
      <c r="I116" s="113">
        <f t="shared" si="68"/>
        <v>150.93100400000003</v>
      </c>
      <c r="J116" s="112"/>
      <c r="K116" s="112"/>
      <c r="L116" s="112"/>
    </row>
    <row r="117" spans="1:12" ht="15" hidden="1" x14ac:dyDescent="0.2">
      <c r="A117" s="81">
        <v>51</v>
      </c>
      <c r="B117" s="104"/>
      <c r="C117" s="113">
        <f t="shared" ref="C117:I117" si="69">C43*$K$2</f>
        <v>360.97040000000004</v>
      </c>
      <c r="D117" s="113">
        <f t="shared" si="69"/>
        <v>322.13440000000003</v>
      </c>
      <c r="E117" s="113">
        <f t="shared" si="69"/>
        <v>292.90520000000004</v>
      </c>
      <c r="F117" s="113">
        <f t="shared" si="69"/>
        <v>262.04079999999999</v>
      </c>
      <c r="G117" s="113">
        <f t="shared" si="69"/>
        <v>241.80520000000001</v>
      </c>
      <c r="H117" s="113">
        <f t="shared" si="69"/>
        <v>190.90960000000001</v>
      </c>
      <c r="I117" s="113">
        <f t="shared" si="69"/>
        <v>156.54587200000003</v>
      </c>
      <c r="J117" s="112"/>
      <c r="K117" s="112"/>
      <c r="L117" s="112"/>
    </row>
    <row r="118" spans="1:12" ht="15" hidden="1" x14ac:dyDescent="0.2">
      <c r="A118" s="81">
        <v>52</v>
      </c>
      <c r="B118" s="104"/>
      <c r="C118" s="113">
        <f t="shared" ref="C118:I118" si="70">C44*$K$2</f>
        <v>373.64319999999998</v>
      </c>
      <c r="D118" s="113">
        <f t="shared" si="70"/>
        <v>333.47860000000003</v>
      </c>
      <c r="E118" s="113">
        <f t="shared" si="70"/>
        <v>303.22739999999999</v>
      </c>
      <c r="F118" s="113">
        <f t="shared" si="70"/>
        <v>271.23880000000003</v>
      </c>
      <c r="G118" s="113">
        <f t="shared" si="70"/>
        <v>250.39000000000001</v>
      </c>
      <c r="H118" s="113">
        <f t="shared" si="70"/>
        <v>197.55259999999998</v>
      </c>
      <c r="I118" s="113">
        <f t="shared" si="70"/>
        <v>161.993132</v>
      </c>
      <c r="J118" s="112"/>
      <c r="K118" s="112"/>
      <c r="L118" s="112"/>
    </row>
    <row r="119" spans="1:12" ht="15" hidden="1" x14ac:dyDescent="0.2">
      <c r="A119" s="81">
        <v>53</v>
      </c>
      <c r="B119" s="104"/>
      <c r="C119" s="113">
        <f t="shared" ref="C119:I119" si="71">C45*$K$2</f>
        <v>386.41820000000001</v>
      </c>
      <c r="D119" s="113">
        <f t="shared" si="71"/>
        <v>344.82279999999997</v>
      </c>
      <c r="E119" s="113">
        <f t="shared" si="71"/>
        <v>313.5496</v>
      </c>
      <c r="F119" s="113">
        <f t="shared" si="71"/>
        <v>280.53900000000004</v>
      </c>
      <c r="G119" s="113">
        <f t="shared" si="71"/>
        <v>258.87259999999998</v>
      </c>
      <c r="H119" s="113">
        <f t="shared" si="71"/>
        <v>204.2978</v>
      </c>
      <c r="I119" s="113">
        <f t="shared" si="71"/>
        <v>167.52419600000002</v>
      </c>
      <c r="J119" s="112"/>
      <c r="K119" s="112"/>
      <c r="L119" s="112"/>
    </row>
    <row r="120" spans="1:12" ht="15" hidden="1" x14ac:dyDescent="0.2">
      <c r="A120" s="81">
        <v>54</v>
      </c>
      <c r="B120" s="104"/>
      <c r="C120" s="113">
        <f t="shared" ref="C120:I120" si="72">C46*$K$2</f>
        <v>399.09099999999995</v>
      </c>
      <c r="D120" s="113">
        <f t="shared" si="72"/>
        <v>356.26920000000001</v>
      </c>
      <c r="E120" s="113">
        <f t="shared" si="72"/>
        <v>323.87180000000001</v>
      </c>
      <c r="F120" s="113">
        <f t="shared" si="72"/>
        <v>289.73700000000002</v>
      </c>
      <c r="G120" s="113">
        <f t="shared" si="72"/>
        <v>267.45740000000001</v>
      </c>
      <c r="H120" s="113">
        <f t="shared" si="72"/>
        <v>211.04299999999998</v>
      </c>
      <c r="I120" s="113">
        <f t="shared" si="72"/>
        <v>173.05526</v>
      </c>
      <c r="J120" s="112"/>
      <c r="K120" s="112"/>
      <c r="L120" s="112"/>
    </row>
    <row r="121" spans="1:12" ht="15" hidden="1" x14ac:dyDescent="0.2">
      <c r="A121" s="81">
        <v>55</v>
      </c>
      <c r="B121" s="104"/>
      <c r="C121" s="113">
        <f t="shared" ref="C121:I121" si="73">C47*$K$2</f>
        <v>411.86599999999999</v>
      </c>
      <c r="D121" s="113">
        <f t="shared" si="73"/>
        <v>367.61340000000001</v>
      </c>
      <c r="E121" s="113">
        <f t="shared" si="73"/>
        <v>334.19400000000002</v>
      </c>
      <c r="F121" s="113">
        <f t="shared" si="73"/>
        <v>298.935</v>
      </c>
      <c r="G121" s="113">
        <f t="shared" si="73"/>
        <v>275.94</v>
      </c>
      <c r="H121" s="113">
        <f t="shared" si="73"/>
        <v>217.78820000000002</v>
      </c>
      <c r="I121" s="113">
        <f t="shared" si="73"/>
        <v>178.58632400000002</v>
      </c>
      <c r="J121" s="112"/>
      <c r="K121" s="112"/>
      <c r="L121" s="112"/>
    </row>
    <row r="122" spans="1:12" ht="15" hidden="1" x14ac:dyDescent="0.2">
      <c r="A122" s="81">
        <v>56</v>
      </c>
      <c r="B122" s="104"/>
      <c r="C122" s="113">
        <f t="shared" ref="C122:I122" si="74">C48*$K$2</f>
        <v>416.36279999999999</v>
      </c>
      <c r="D122" s="113">
        <f t="shared" si="74"/>
        <v>371.5992</v>
      </c>
      <c r="E122" s="113">
        <f t="shared" si="74"/>
        <v>337.8732</v>
      </c>
      <c r="F122" s="113">
        <f t="shared" si="74"/>
        <v>302.30759999999998</v>
      </c>
      <c r="G122" s="113">
        <f t="shared" si="74"/>
        <v>279.00600000000003</v>
      </c>
      <c r="H122" s="113">
        <f t="shared" si="74"/>
        <v>220.13880000000003</v>
      </c>
      <c r="I122" s="113">
        <f t="shared" si="74"/>
        <v>180.51381600000005</v>
      </c>
      <c r="J122" s="112"/>
      <c r="K122" s="112"/>
      <c r="L122" s="112"/>
    </row>
    <row r="123" spans="1:12" ht="15" hidden="1" x14ac:dyDescent="0.2">
      <c r="A123" s="81">
        <v>57</v>
      </c>
      <c r="B123" s="104"/>
      <c r="C123" s="113">
        <f t="shared" ref="C123:I123" si="75">C49*$K$2</f>
        <v>420.96180000000004</v>
      </c>
      <c r="D123" s="113">
        <f t="shared" si="75"/>
        <v>375.68720000000002</v>
      </c>
      <c r="E123" s="113">
        <f t="shared" si="75"/>
        <v>341.55239999999998</v>
      </c>
      <c r="F123" s="113">
        <f t="shared" si="75"/>
        <v>305.57799999999997</v>
      </c>
      <c r="G123" s="113">
        <f t="shared" si="75"/>
        <v>281.96980000000002</v>
      </c>
      <c r="H123" s="113">
        <f t="shared" si="75"/>
        <v>222.5916</v>
      </c>
      <c r="I123" s="113">
        <f t="shared" si="75"/>
        <v>182.52511200000001</v>
      </c>
      <c r="J123" s="112"/>
      <c r="K123" s="112"/>
      <c r="L123" s="112"/>
    </row>
    <row r="124" spans="1:12" ht="15" hidden="1" x14ac:dyDescent="0.2">
      <c r="A124" s="81">
        <v>58</v>
      </c>
      <c r="B124" s="104"/>
      <c r="C124" s="113">
        <f t="shared" ref="C124:I124" si="76">C50*$K$2</f>
        <v>425.45859999999999</v>
      </c>
      <c r="D124" s="113">
        <f t="shared" si="76"/>
        <v>379.77520000000004</v>
      </c>
      <c r="E124" s="113">
        <f t="shared" si="76"/>
        <v>345.33380000000005</v>
      </c>
      <c r="F124" s="113">
        <f t="shared" si="76"/>
        <v>308.84840000000003</v>
      </c>
      <c r="G124" s="113">
        <f t="shared" si="76"/>
        <v>285.03579999999999</v>
      </c>
      <c r="H124" s="113">
        <f t="shared" si="76"/>
        <v>224.94219999999999</v>
      </c>
      <c r="I124" s="113">
        <f t="shared" si="76"/>
        <v>184.45260400000001</v>
      </c>
      <c r="J124" s="112"/>
      <c r="K124" s="112"/>
      <c r="L124" s="112"/>
    </row>
    <row r="125" spans="1:12" ht="15" hidden="1" x14ac:dyDescent="0.2">
      <c r="A125" s="81">
        <v>59</v>
      </c>
      <c r="B125" s="104"/>
      <c r="C125" s="113">
        <f t="shared" ref="C125:I125" si="77">C51*$K$2</f>
        <v>430.05760000000004</v>
      </c>
      <c r="D125" s="113">
        <f t="shared" si="77"/>
        <v>383.76099999999997</v>
      </c>
      <c r="E125" s="113">
        <f t="shared" si="77"/>
        <v>348.91079999999999</v>
      </c>
      <c r="F125" s="113">
        <f t="shared" si="77"/>
        <v>312.221</v>
      </c>
      <c r="G125" s="113">
        <f t="shared" si="77"/>
        <v>288.10180000000003</v>
      </c>
      <c r="H125" s="113">
        <f t="shared" si="77"/>
        <v>227.39500000000001</v>
      </c>
      <c r="I125" s="113">
        <f t="shared" si="77"/>
        <v>186.46390000000002</v>
      </c>
      <c r="J125" s="112"/>
      <c r="K125" s="112"/>
      <c r="L125" s="112"/>
    </row>
    <row r="126" spans="1:12" ht="15" hidden="1" x14ac:dyDescent="0.2">
      <c r="A126" s="81">
        <v>60</v>
      </c>
      <c r="B126" s="104"/>
      <c r="C126" s="113">
        <f t="shared" ref="C126:I126" si="78">C52*$K$2</f>
        <v>434.45220000000006</v>
      </c>
      <c r="D126" s="113">
        <f t="shared" si="78"/>
        <v>387.84899999999999</v>
      </c>
      <c r="E126" s="113">
        <f t="shared" si="78"/>
        <v>352.59000000000003</v>
      </c>
      <c r="F126" s="113">
        <f t="shared" si="78"/>
        <v>315.4914</v>
      </c>
      <c r="G126" s="113">
        <f t="shared" si="78"/>
        <v>291.1678</v>
      </c>
      <c r="H126" s="113">
        <f t="shared" si="78"/>
        <v>229.84779999999998</v>
      </c>
      <c r="I126" s="113">
        <f t="shared" si="78"/>
        <v>188.47519600000001</v>
      </c>
      <c r="J126" s="112"/>
      <c r="K126" s="112"/>
      <c r="L126" s="112"/>
    </row>
    <row r="127" spans="1:12" ht="15" hidden="1" x14ac:dyDescent="0.2">
      <c r="A127" s="81">
        <v>61</v>
      </c>
      <c r="B127" s="104"/>
      <c r="C127" s="113">
        <f t="shared" ref="C127:I127" si="79">C53*$K$2</f>
        <v>489.53800000000001</v>
      </c>
      <c r="D127" s="113">
        <f t="shared" si="79"/>
        <v>436.90500000000003</v>
      </c>
      <c r="E127" s="113">
        <f t="shared" si="79"/>
        <v>397.25140000000005</v>
      </c>
      <c r="F127" s="113">
        <f t="shared" si="79"/>
        <v>355.3494</v>
      </c>
      <c r="G127" s="113">
        <f t="shared" si="79"/>
        <v>327.95980000000003</v>
      </c>
      <c r="H127" s="113">
        <f t="shared" si="79"/>
        <v>258.7704</v>
      </c>
      <c r="I127" s="113">
        <f t="shared" si="79"/>
        <v>212.19172800000004</v>
      </c>
      <c r="J127" s="112"/>
      <c r="K127" s="112"/>
      <c r="L127" s="112"/>
    </row>
    <row r="128" spans="1:12" ht="15" hidden="1" x14ac:dyDescent="0.2">
      <c r="A128" s="81">
        <v>62</v>
      </c>
      <c r="B128" s="104"/>
      <c r="C128" s="113">
        <f t="shared" ref="C128:I128" si="80">C54*$K$2</f>
        <v>544.4194</v>
      </c>
      <c r="D128" s="113">
        <f t="shared" si="80"/>
        <v>485.96099999999996</v>
      </c>
      <c r="E128" s="113">
        <f t="shared" si="80"/>
        <v>441.81059999999997</v>
      </c>
      <c r="F128" s="113">
        <f t="shared" si="80"/>
        <v>395.20740000000001</v>
      </c>
      <c r="G128" s="113">
        <f t="shared" si="80"/>
        <v>364.7518</v>
      </c>
      <c r="H128" s="113">
        <f t="shared" si="80"/>
        <v>287.8974</v>
      </c>
      <c r="I128" s="113">
        <f t="shared" si="80"/>
        <v>236.07586800000001</v>
      </c>
      <c r="J128" s="112"/>
      <c r="K128" s="112"/>
      <c r="L128" s="112"/>
    </row>
    <row r="129" spans="1:12" ht="15" hidden="1" x14ac:dyDescent="0.2">
      <c r="A129" s="81">
        <v>63</v>
      </c>
      <c r="B129" s="104"/>
      <c r="C129" s="113">
        <f t="shared" ref="C129:I129" si="81">C55*$K$2</f>
        <v>599.50519999999995</v>
      </c>
      <c r="D129" s="113">
        <f t="shared" si="81"/>
        <v>535.01700000000005</v>
      </c>
      <c r="E129" s="113">
        <f t="shared" si="81"/>
        <v>486.47199999999998</v>
      </c>
      <c r="F129" s="113">
        <f t="shared" si="81"/>
        <v>435.16760000000005</v>
      </c>
      <c r="G129" s="113">
        <f t="shared" si="81"/>
        <v>401.64599999999996</v>
      </c>
      <c r="H129" s="113">
        <f t="shared" si="81"/>
        <v>316.92219999999998</v>
      </c>
      <c r="I129" s="113">
        <f t="shared" si="81"/>
        <v>259.87620400000003</v>
      </c>
      <c r="J129" s="112"/>
      <c r="K129" s="112"/>
      <c r="L129" s="112"/>
    </row>
    <row r="130" spans="1:12" ht="15" hidden="1" x14ac:dyDescent="0.2">
      <c r="A130" s="81">
        <v>64</v>
      </c>
      <c r="B130" s="104"/>
      <c r="C130" s="113">
        <f t="shared" ref="C130:I130" si="82">C56*$K$2</f>
        <v>654.59100000000001</v>
      </c>
      <c r="D130" s="113">
        <f t="shared" si="82"/>
        <v>584.17520000000002</v>
      </c>
      <c r="E130" s="113">
        <f t="shared" si="82"/>
        <v>531.13340000000005</v>
      </c>
      <c r="F130" s="113">
        <f t="shared" si="82"/>
        <v>475.23</v>
      </c>
      <c r="G130" s="113">
        <f t="shared" si="82"/>
        <v>438.54019999999997</v>
      </c>
      <c r="H130" s="113">
        <f t="shared" si="82"/>
        <v>346.04920000000004</v>
      </c>
      <c r="I130" s="113">
        <f t="shared" si="82"/>
        <v>283.76034400000003</v>
      </c>
      <c r="J130" s="112"/>
      <c r="K130" s="112"/>
      <c r="L130" s="112"/>
    </row>
    <row r="131" spans="1:12" ht="15" hidden="1" x14ac:dyDescent="0.2">
      <c r="A131" s="81">
        <v>65</v>
      </c>
      <c r="B131" s="104"/>
      <c r="C131" s="113">
        <f t="shared" ref="C131:I131" si="83">C57*$K$2</f>
        <v>657.14599999999996</v>
      </c>
      <c r="D131" s="113">
        <f t="shared" si="83"/>
        <v>586.5258</v>
      </c>
      <c r="E131" s="113">
        <f t="shared" si="83"/>
        <v>533.27960000000007</v>
      </c>
      <c r="F131" s="113">
        <f t="shared" si="83"/>
        <v>477.06960000000004</v>
      </c>
      <c r="G131" s="113">
        <f t="shared" si="83"/>
        <v>440.27760000000006</v>
      </c>
      <c r="H131" s="113">
        <f t="shared" si="83"/>
        <v>347.48</v>
      </c>
      <c r="I131" s="113">
        <f t="shared" si="83"/>
        <v>284.93360000000001</v>
      </c>
      <c r="J131" s="112"/>
      <c r="K131" s="112"/>
      <c r="L131" s="112"/>
    </row>
    <row r="132" spans="1:12" ht="15" hidden="1" x14ac:dyDescent="0.2">
      <c r="A132" s="81">
        <v>66</v>
      </c>
      <c r="B132" s="104"/>
      <c r="C132" s="113">
        <f t="shared" ref="C132:I132" si="84">C58*$K$2</f>
        <v>659.90539999999999</v>
      </c>
      <c r="D132" s="113">
        <f t="shared" si="84"/>
        <v>588.87639999999999</v>
      </c>
      <c r="E132" s="113">
        <f t="shared" si="84"/>
        <v>535.52800000000002</v>
      </c>
      <c r="F132" s="113">
        <f t="shared" si="84"/>
        <v>479.11360000000002</v>
      </c>
      <c r="G132" s="113">
        <f t="shared" si="84"/>
        <v>442.01500000000004</v>
      </c>
      <c r="H132" s="113">
        <f t="shared" si="84"/>
        <v>348.91079999999999</v>
      </c>
      <c r="I132" s="113">
        <f t="shared" si="84"/>
        <v>286.10685600000005</v>
      </c>
      <c r="J132" s="112"/>
      <c r="K132" s="112"/>
      <c r="L132" s="112"/>
    </row>
    <row r="133" spans="1:12" ht="15" hidden="1" x14ac:dyDescent="0.2">
      <c r="A133" s="81">
        <v>67</v>
      </c>
      <c r="B133" s="104"/>
      <c r="C133" s="113">
        <f t="shared" ref="C133:I133" si="85">C59*$K$2</f>
        <v>733.59159999999997</v>
      </c>
      <c r="D133" s="113">
        <f t="shared" si="85"/>
        <v>654.69320000000005</v>
      </c>
      <c r="E133" s="113">
        <f t="shared" si="85"/>
        <v>595.31500000000005</v>
      </c>
      <c r="F133" s="113">
        <f t="shared" si="85"/>
        <v>532.46199999999999</v>
      </c>
      <c r="G133" s="113">
        <f t="shared" si="85"/>
        <v>491.37760000000003</v>
      </c>
      <c r="H133" s="113">
        <f t="shared" si="85"/>
        <v>387.84899999999999</v>
      </c>
      <c r="I133" s="113">
        <f t="shared" si="85"/>
        <v>318.03618</v>
      </c>
      <c r="J133" s="112"/>
      <c r="K133" s="112"/>
      <c r="L133" s="112"/>
    </row>
    <row r="134" spans="1:12" ht="15" hidden="1" x14ac:dyDescent="0.2">
      <c r="A134" s="81">
        <v>68</v>
      </c>
      <c r="B134" s="104"/>
      <c r="C134" s="113">
        <f t="shared" ref="C134:I134" si="86">C60*$K$2</f>
        <v>807.58440000000007</v>
      </c>
      <c r="D134" s="113">
        <f t="shared" si="86"/>
        <v>720.71439999999996</v>
      </c>
      <c r="E134" s="113">
        <f t="shared" si="86"/>
        <v>655.30639999999994</v>
      </c>
      <c r="F134" s="113">
        <f t="shared" si="86"/>
        <v>586.2192</v>
      </c>
      <c r="G134" s="113">
        <f t="shared" si="86"/>
        <v>541.04680000000008</v>
      </c>
      <c r="H134" s="113">
        <f t="shared" si="86"/>
        <v>426.99160000000001</v>
      </c>
      <c r="I134" s="113">
        <f t="shared" si="86"/>
        <v>350.13311200000004</v>
      </c>
      <c r="J134" s="112"/>
      <c r="K134" s="112"/>
      <c r="L134" s="112"/>
    </row>
    <row r="135" spans="1:12" ht="15" hidden="1" x14ac:dyDescent="0.2">
      <c r="A135" s="81">
        <v>69</v>
      </c>
      <c r="B135" s="104"/>
      <c r="C135" s="113">
        <f t="shared" ref="C135:I135" si="87">C61*$K$2</f>
        <v>844.58080000000007</v>
      </c>
      <c r="D135" s="113">
        <f t="shared" si="87"/>
        <v>753.72500000000002</v>
      </c>
      <c r="E135" s="113">
        <f t="shared" si="87"/>
        <v>685.35320000000002</v>
      </c>
      <c r="F135" s="113">
        <f t="shared" si="87"/>
        <v>613.09780000000001</v>
      </c>
      <c r="G135" s="113">
        <f t="shared" si="87"/>
        <v>565.77920000000006</v>
      </c>
      <c r="H135" s="113">
        <f t="shared" si="87"/>
        <v>446.40960000000001</v>
      </c>
      <c r="I135" s="113">
        <f t="shared" si="87"/>
        <v>366.05587200000008</v>
      </c>
      <c r="J135" s="112"/>
      <c r="K135" s="112"/>
      <c r="L135" s="112"/>
    </row>
    <row r="136" spans="1:12" ht="15" hidden="1" x14ac:dyDescent="0.2">
      <c r="A136" s="81">
        <v>70</v>
      </c>
      <c r="B136" s="104"/>
      <c r="C136" s="113">
        <f t="shared" ref="C136:I136" si="88">C62*$K$2</f>
        <v>850.50840000000005</v>
      </c>
      <c r="D136" s="113">
        <f t="shared" si="88"/>
        <v>759.0394</v>
      </c>
      <c r="E136" s="113">
        <f t="shared" si="88"/>
        <v>690.15660000000003</v>
      </c>
      <c r="F136" s="113">
        <f t="shared" si="88"/>
        <v>617.39019999999994</v>
      </c>
      <c r="G136" s="113">
        <f t="shared" si="88"/>
        <v>569.76499999999999</v>
      </c>
      <c r="H136" s="113">
        <f t="shared" si="88"/>
        <v>449.57780000000002</v>
      </c>
      <c r="I136" s="113">
        <f t="shared" si="88"/>
        <v>368.65379600000006</v>
      </c>
      <c r="J136" s="112"/>
      <c r="K136" s="112"/>
      <c r="L136" s="112"/>
    </row>
    <row r="137" spans="1:12" ht="15" hidden="1" x14ac:dyDescent="0.2">
      <c r="A137" s="81">
        <v>71</v>
      </c>
      <c r="B137" s="104"/>
      <c r="C137" s="113">
        <f t="shared" ref="C137:I137" si="89">C63*$K$2</f>
        <v>957.61400000000003</v>
      </c>
      <c r="D137" s="113">
        <f t="shared" si="89"/>
        <v>854.59640000000002</v>
      </c>
      <c r="E137" s="113">
        <f t="shared" si="89"/>
        <v>777.12879999999996</v>
      </c>
      <c r="F137" s="113">
        <f t="shared" si="89"/>
        <v>695.1644</v>
      </c>
      <c r="G137" s="113">
        <f t="shared" si="89"/>
        <v>641.50940000000003</v>
      </c>
      <c r="H137" s="113">
        <f t="shared" si="89"/>
        <v>506.29880000000003</v>
      </c>
      <c r="I137" s="113">
        <f t="shared" si="89"/>
        <v>415.16501600000004</v>
      </c>
      <c r="J137" s="112"/>
      <c r="K137" s="112"/>
      <c r="L137" s="112"/>
    </row>
    <row r="138" spans="1:12" ht="15" hidden="1" x14ac:dyDescent="0.2">
      <c r="A138" s="81">
        <v>72</v>
      </c>
      <c r="B138" s="104"/>
      <c r="C138" s="113">
        <f t="shared" ref="C138:I138" si="90">C64*$K$2</f>
        <v>1064.413</v>
      </c>
      <c r="D138" s="113">
        <f t="shared" si="90"/>
        <v>949.94899999999996</v>
      </c>
      <c r="E138" s="113">
        <f t="shared" si="90"/>
        <v>863.89660000000003</v>
      </c>
      <c r="F138" s="113">
        <f t="shared" si="90"/>
        <v>772.63199999999995</v>
      </c>
      <c r="G138" s="113">
        <f t="shared" si="90"/>
        <v>713.15160000000003</v>
      </c>
      <c r="H138" s="113">
        <f t="shared" si="90"/>
        <v>562.81540000000007</v>
      </c>
      <c r="I138" s="113">
        <f t="shared" si="90"/>
        <v>461.50862800000004</v>
      </c>
      <c r="J138" s="112"/>
      <c r="K138" s="112"/>
      <c r="L138" s="112"/>
    </row>
    <row r="139" spans="1:12" ht="15" hidden="1" x14ac:dyDescent="0.2">
      <c r="A139" s="81">
        <v>73</v>
      </c>
      <c r="B139" s="104"/>
      <c r="C139" s="113">
        <f t="shared" ref="C139:I139" si="91">C65*$K$2</f>
        <v>1171.5186000000001</v>
      </c>
      <c r="D139" s="113">
        <f t="shared" si="91"/>
        <v>1045.5060000000001</v>
      </c>
      <c r="E139" s="113">
        <f t="shared" si="91"/>
        <v>950.56219999999996</v>
      </c>
      <c r="F139" s="113">
        <f t="shared" si="91"/>
        <v>850.4061999999999</v>
      </c>
      <c r="G139" s="113">
        <f t="shared" si="91"/>
        <v>784.79379999999992</v>
      </c>
      <c r="H139" s="113">
        <f t="shared" si="91"/>
        <v>619.33199999999999</v>
      </c>
      <c r="I139" s="113">
        <f t="shared" si="91"/>
        <v>507.85224000000005</v>
      </c>
      <c r="J139" s="112"/>
      <c r="K139" s="112"/>
      <c r="L139" s="112"/>
    </row>
    <row r="140" spans="1:12" ht="15" hidden="1" x14ac:dyDescent="0.2">
      <c r="A140" s="81">
        <v>74</v>
      </c>
      <c r="B140" s="104"/>
      <c r="C140" s="113">
        <f t="shared" ref="C140:I140" si="92">C66*$K$2</f>
        <v>1278.5219999999999</v>
      </c>
      <c r="D140" s="113">
        <f t="shared" si="92"/>
        <v>1141.1652000000001</v>
      </c>
      <c r="E140" s="113">
        <f t="shared" si="92"/>
        <v>1037.5344</v>
      </c>
      <c r="F140" s="113">
        <f t="shared" si="92"/>
        <v>928.18039999999996</v>
      </c>
      <c r="G140" s="113">
        <f t="shared" si="92"/>
        <v>856.53819999999996</v>
      </c>
      <c r="H140" s="113">
        <f t="shared" si="92"/>
        <v>675.95080000000007</v>
      </c>
      <c r="I140" s="113">
        <f t="shared" si="92"/>
        <v>554.27965600000005</v>
      </c>
      <c r="J140" s="112"/>
      <c r="K140" s="112"/>
      <c r="L140" s="112"/>
    </row>
    <row r="141" spans="1:12" ht="15" hidden="1" x14ac:dyDescent="0.2">
      <c r="A141" s="81">
        <v>75</v>
      </c>
      <c r="B141" s="104"/>
      <c r="C141" s="113">
        <f t="shared" ref="C141:I141" si="93">C67*$K$2</f>
        <v>1396.9718</v>
      </c>
      <c r="D141" s="113">
        <f t="shared" si="93"/>
        <v>1246.7377999999999</v>
      </c>
      <c r="E141" s="113">
        <f t="shared" si="93"/>
        <v>1133.6024</v>
      </c>
      <c r="F141" s="113">
        <f t="shared" si="93"/>
        <v>1014.0284</v>
      </c>
      <c r="G141" s="113">
        <f t="shared" si="93"/>
        <v>935.94760000000008</v>
      </c>
      <c r="H141" s="113">
        <f t="shared" si="93"/>
        <v>738.49720000000002</v>
      </c>
      <c r="I141" s="113">
        <f t="shared" si="93"/>
        <v>605.56770400000005</v>
      </c>
      <c r="J141" s="112"/>
      <c r="K141" s="112"/>
      <c r="L141" s="112"/>
    </row>
    <row r="142" spans="1:12" ht="15" hidden="1" x14ac:dyDescent="0.2">
      <c r="A142" s="81">
        <v>76</v>
      </c>
      <c r="B142" s="104"/>
      <c r="C142" s="113">
        <f t="shared" ref="C142:I142" si="94">C68*$K$2</f>
        <v>1396.9718</v>
      </c>
      <c r="D142" s="113">
        <f t="shared" si="94"/>
        <v>1246.7377999999999</v>
      </c>
      <c r="E142" s="113">
        <f t="shared" si="94"/>
        <v>1133.6024</v>
      </c>
      <c r="F142" s="113">
        <f t="shared" si="94"/>
        <v>1014.0284</v>
      </c>
      <c r="G142" s="113">
        <f t="shared" si="94"/>
        <v>935.94760000000008</v>
      </c>
      <c r="H142" s="113">
        <f t="shared" si="94"/>
        <v>738.49720000000002</v>
      </c>
      <c r="I142" s="113">
        <f t="shared" si="94"/>
        <v>605.56770400000005</v>
      </c>
      <c r="J142" s="112"/>
      <c r="K142" s="112"/>
      <c r="L142" s="112"/>
    </row>
    <row r="143" spans="1:12" ht="15" hidden="1" x14ac:dyDescent="0.2">
      <c r="A143" s="81">
        <v>77</v>
      </c>
      <c r="B143" s="104"/>
      <c r="C143" s="113">
        <f t="shared" ref="C143:I143" si="95">C69*$K$2</f>
        <v>1396.9718</v>
      </c>
      <c r="D143" s="113">
        <f t="shared" si="95"/>
        <v>1246.7377999999999</v>
      </c>
      <c r="E143" s="113">
        <f t="shared" si="95"/>
        <v>1133.6024</v>
      </c>
      <c r="F143" s="113">
        <f t="shared" si="95"/>
        <v>1014.0284</v>
      </c>
      <c r="G143" s="113">
        <f t="shared" si="95"/>
        <v>935.94760000000008</v>
      </c>
      <c r="H143" s="113">
        <f t="shared" si="95"/>
        <v>738.49720000000002</v>
      </c>
      <c r="I143" s="113">
        <f t="shared" si="95"/>
        <v>605.56770400000005</v>
      </c>
      <c r="J143" s="112"/>
      <c r="K143" s="112"/>
      <c r="L143" s="112"/>
    </row>
    <row r="144" spans="1:12" ht="15" hidden="1" x14ac:dyDescent="0.2">
      <c r="A144" s="81">
        <v>78</v>
      </c>
      <c r="B144" s="104"/>
      <c r="C144" s="113">
        <f t="shared" ref="C144:I144" si="96">C70*$K$2</f>
        <v>1396.9718</v>
      </c>
      <c r="D144" s="113">
        <f t="shared" si="96"/>
        <v>1246.7377999999999</v>
      </c>
      <c r="E144" s="113">
        <f t="shared" si="96"/>
        <v>1133.6024</v>
      </c>
      <c r="F144" s="113">
        <f t="shared" si="96"/>
        <v>1014.0284</v>
      </c>
      <c r="G144" s="113">
        <f t="shared" si="96"/>
        <v>935.94760000000008</v>
      </c>
      <c r="H144" s="113">
        <f t="shared" si="96"/>
        <v>738.49720000000002</v>
      </c>
      <c r="I144" s="113">
        <f t="shared" si="96"/>
        <v>605.56770400000005</v>
      </c>
      <c r="J144" s="112"/>
      <c r="K144" s="112"/>
      <c r="L144" s="112"/>
    </row>
    <row r="145" spans="1:12" ht="15" hidden="1" x14ac:dyDescent="0.2">
      <c r="A145" s="81">
        <v>79</v>
      </c>
      <c r="B145" s="104"/>
      <c r="C145" s="113">
        <f t="shared" ref="C145:I145" si="97">C71*$K$2</f>
        <v>1396.9718</v>
      </c>
      <c r="D145" s="113">
        <f t="shared" si="97"/>
        <v>1246.7377999999999</v>
      </c>
      <c r="E145" s="113">
        <f t="shared" si="97"/>
        <v>1133.6024</v>
      </c>
      <c r="F145" s="113">
        <f t="shared" si="97"/>
        <v>1014.0284</v>
      </c>
      <c r="G145" s="113">
        <f t="shared" si="97"/>
        <v>935.94760000000008</v>
      </c>
      <c r="H145" s="113">
        <f t="shared" si="97"/>
        <v>738.49720000000002</v>
      </c>
      <c r="I145" s="113">
        <f t="shared" si="97"/>
        <v>605.56770400000005</v>
      </c>
      <c r="J145" s="112"/>
      <c r="K145" s="112"/>
      <c r="L145" s="112"/>
    </row>
    <row r="146" spans="1:12" ht="15" hidden="1" x14ac:dyDescent="0.2">
      <c r="A146" s="81">
        <v>80</v>
      </c>
      <c r="B146" s="104"/>
      <c r="C146" s="113">
        <f t="shared" ref="C146:I146" si="98">C72*$K$2</f>
        <v>1396.9718</v>
      </c>
      <c r="D146" s="113">
        <f t="shared" si="98"/>
        <v>1246.7377999999999</v>
      </c>
      <c r="E146" s="113">
        <f t="shared" si="98"/>
        <v>1133.6024</v>
      </c>
      <c r="F146" s="113">
        <f t="shared" si="98"/>
        <v>1014.0284</v>
      </c>
      <c r="G146" s="113">
        <f t="shared" si="98"/>
        <v>935.94760000000008</v>
      </c>
      <c r="H146" s="113">
        <f t="shared" si="98"/>
        <v>738.49720000000002</v>
      </c>
      <c r="I146" s="113">
        <f t="shared" si="98"/>
        <v>605.56770400000005</v>
      </c>
      <c r="J146" s="112"/>
      <c r="K146" s="112"/>
      <c r="L146" s="112"/>
    </row>
    <row r="147" spans="1:12" ht="15" hidden="1" x14ac:dyDescent="0.2">
      <c r="A147" s="81">
        <v>81</v>
      </c>
      <c r="B147" s="104"/>
      <c r="C147" s="113">
        <f t="shared" ref="C147:I147" si="99">C73*$K$2</f>
        <v>1396.9718</v>
      </c>
      <c r="D147" s="113">
        <f t="shared" si="99"/>
        <v>1246.7377999999999</v>
      </c>
      <c r="E147" s="113">
        <f t="shared" si="99"/>
        <v>1133.6024</v>
      </c>
      <c r="F147" s="113">
        <f t="shared" si="99"/>
        <v>1014.0284</v>
      </c>
      <c r="G147" s="113">
        <f t="shared" si="99"/>
        <v>935.94760000000008</v>
      </c>
      <c r="H147" s="113">
        <f t="shared" si="99"/>
        <v>738.49720000000002</v>
      </c>
      <c r="I147" s="113">
        <f t="shared" si="99"/>
        <v>605.56770400000005</v>
      </c>
      <c r="J147" s="112"/>
      <c r="K147" s="112"/>
      <c r="L147" s="112"/>
    </row>
    <row r="148" spans="1:12" ht="15" hidden="1" x14ac:dyDescent="0.2">
      <c r="A148" s="81">
        <v>82</v>
      </c>
      <c r="B148" s="104"/>
      <c r="C148" s="113">
        <f t="shared" ref="C148:I148" si="100">C74*$K$2</f>
        <v>1396.9718</v>
      </c>
      <c r="D148" s="113">
        <f t="shared" si="100"/>
        <v>1246.7377999999999</v>
      </c>
      <c r="E148" s="113">
        <f t="shared" si="100"/>
        <v>1133.6024</v>
      </c>
      <c r="F148" s="113">
        <f t="shared" si="100"/>
        <v>1014.0284</v>
      </c>
      <c r="G148" s="113">
        <f t="shared" si="100"/>
        <v>935.94760000000008</v>
      </c>
      <c r="H148" s="113">
        <f t="shared" si="100"/>
        <v>738.49720000000002</v>
      </c>
      <c r="I148" s="113">
        <f t="shared" si="100"/>
        <v>605.56770400000005</v>
      </c>
      <c r="J148" s="112"/>
      <c r="K148" s="112"/>
      <c r="L148" s="112"/>
    </row>
    <row r="149" spans="1:12" ht="15" hidden="1" x14ac:dyDescent="0.2">
      <c r="A149" s="81">
        <v>83</v>
      </c>
      <c r="B149" s="104"/>
      <c r="C149" s="113">
        <f t="shared" ref="C149:I149" si="101">C75*$K$2</f>
        <v>1396.9718</v>
      </c>
      <c r="D149" s="113">
        <f t="shared" si="101"/>
        <v>1246.7377999999999</v>
      </c>
      <c r="E149" s="113">
        <f t="shared" si="101"/>
        <v>1133.6024</v>
      </c>
      <c r="F149" s="113">
        <f t="shared" si="101"/>
        <v>1014.0284</v>
      </c>
      <c r="G149" s="113">
        <f t="shared" si="101"/>
        <v>935.94760000000008</v>
      </c>
      <c r="H149" s="113">
        <f t="shared" si="101"/>
        <v>738.49720000000002</v>
      </c>
      <c r="I149" s="113">
        <f t="shared" si="101"/>
        <v>605.56770400000005</v>
      </c>
      <c r="J149" s="112"/>
      <c r="K149" s="112"/>
      <c r="L149" s="112"/>
    </row>
    <row r="150" spans="1:12" ht="15" hidden="1" x14ac:dyDescent="0.2">
      <c r="A150" s="82">
        <v>84</v>
      </c>
      <c r="B150" s="110" t="s">
        <v>75</v>
      </c>
      <c r="C150" s="113">
        <f t="shared" ref="C150:I150" si="102">C76*$K$2</f>
        <v>1396.9718</v>
      </c>
      <c r="D150" s="113">
        <f t="shared" si="102"/>
        <v>1246.7377999999999</v>
      </c>
      <c r="E150" s="113">
        <f t="shared" si="102"/>
        <v>1133.6024</v>
      </c>
      <c r="F150" s="113">
        <f t="shared" si="102"/>
        <v>1014.0284</v>
      </c>
      <c r="G150" s="113">
        <f t="shared" si="102"/>
        <v>935.94760000000008</v>
      </c>
      <c r="H150" s="113">
        <f t="shared" si="102"/>
        <v>738.49720000000002</v>
      </c>
      <c r="I150" s="113">
        <f t="shared" si="102"/>
        <v>605.56770400000005</v>
      </c>
      <c r="J150" s="112"/>
      <c r="K150" s="112"/>
      <c r="L150" s="112"/>
    </row>
    <row r="151" spans="1:12" ht="15" hidden="1" x14ac:dyDescent="0.2">
      <c r="A151" s="81">
        <v>1</v>
      </c>
      <c r="B151" s="104" t="s">
        <v>76</v>
      </c>
      <c r="C151" s="113">
        <f t="shared" ref="C151:I151" si="103">C77*$K$2</f>
        <v>78.898400000000009</v>
      </c>
      <c r="D151" s="113">
        <f t="shared" si="103"/>
        <v>70.518000000000001</v>
      </c>
      <c r="E151" s="113">
        <f t="shared" si="103"/>
        <v>64.079399999999993</v>
      </c>
      <c r="F151" s="113">
        <f t="shared" si="103"/>
        <v>57.334199999999996</v>
      </c>
      <c r="G151" s="113">
        <f t="shared" si="103"/>
        <v>52.837400000000002</v>
      </c>
      <c r="H151" s="113">
        <f t="shared" si="103"/>
        <v>41.697600000000001</v>
      </c>
      <c r="I151" s="113">
        <f t="shared" si="103"/>
        <v>34.192032000000005</v>
      </c>
      <c r="J151" s="112"/>
      <c r="K151" s="112"/>
      <c r="L151" s="112"/>
    </row>
    <row r="152" spans="1:12" ht="15" hidden="1" x14ac:dyDescent="0.2">
      <c r="A152" s="81">
        <v>2</v>
      </c>
      <c r="B152" s="104" t="s">
        <v>77</v>
      </c>
      <c r="C152" s="113">
        <f t="shared" ref="C152:I152" si="104">C78*$K$2</f>
        <v>129.28300000000002</v>
      </c>
      <c r="D152" s="113">
        <f t="shared" si="104"/>
        <v>115.38379999999999</v>
      </c>
      <c r="E152" s="113">
        <f t="shared" si="104"/>
        <v>104.85720000000001</v>
      </c>
      <c r="F152" s="113">
        <f t="shared" si="104"/>
        <v>93.819599999999994</v>
      </c>
      <c r="G152" s="113">
        <f t="shared" si="104"/>
        <v>86.665599999999998</v>
      </c>
      <c r="H152" s="113">
        <f t="shared" si="104"/>
        <v>68.371799999999993</v>
      </c>
      <c r="I152" s="113">
        <f t="shared" si="104"/>
        <v>56.064876000000005</v>
      </c>
      <c r="J152" s="112"/>
      <c r="K152" s="112"/>
      <c r="L152" s="112"/>
    </row>
    <row r="153" spans="1:12" ht="15" hidden="1" x14ac:dyDescent="0.2">
      <c r="A153" s="82">
        <v>3</v>
      </c>
      <c r="B153" s="110" t="s">
        <v>78</v>
      </c>
      <c r="C153" s="113">
        <f t="shared" ref="C153:I153" si="105">C79*$K$2</f>
        <v>188.8656</v>
      </c>
      <c r="D153" s="113">
        <f t="shared" si="105"/>
        <v>168.63</v>
      </c>
      <c r="E153" s="113">
        <f t="shared" si="105"/>
        <v>153.30000000000001</v>
      </c>
      <c r="F153" s="113">
        <f t="shared" si="105"/>
        <v>137.1524</v>
      </c>
      <c r="G153" s="113">
        <f t="shared" si="105"/>
        <v>126.5236</v>
      </c>
      <c r="H153" s="113">
        <f t="shared" si="105"/>
        <v>99.849400000000003</v>
      </c>
      <c r="I153" s="113">
        <f t="shared" si="105"/>
        <v>81.876508000000015</v>
      </c>
      <c r="J153" s="112"/>
      <c r="K153" s="112"/>
      <c r="L153" s="112"/>
    </row>
    <row r="154" spans="1:12" hidden="1" x14ac:dyDescent="0.15">
      <c r="A154" s="84"/>
      <c r="B154" s="114"/>
      <c r="C154" s="115"/>
      <c r="D154" s="115"/>
      <c r="E154" s="115"/>
      <c r="F154" s="115"/>
      <c r="G154" s="115"/>
    </row>
    <row r="155" spans="1:12" hidden="1" x14ac:dyDescent="0.15">
      <c r="A155" s="87"/>
      <c r="B155" s="87"/>
      <c r="C155" s="87"/>
      <c r="D155" s="87"/>
      <c r="E155" s="87"/>
      <c r="F155" s="87"/>
      <c r="G155" s="87"/>
    </row>
    <row r="156" spans="1:12" ht="18" hidden="1" x14ac:dyDescent="0.2">
      <c r="A156" s="188" t="s">
        <v>54</v>
      </c>
      <c r="B156" s="189"/>
      <c r="C156" s="189"/>
      <c r="D156" s="189"/>
      <c r="E156" s="189"/>
      <c r="F156" s="189"/>
      <c r="G156" s="189"/>
      <c r="H156" s="189"/>
      <c r="I156" s="189"/>
    </row>
    <row r="157" spans="1:12" hidden="1" x14ac:dyDescent="0.15">
      <c r="A157" s="259" t="s">
        <v>72</v>
      </c>
      <c r="B157" s="260"/>
      <c r="C157" s="120">
        <v>500</v>
      </c>
      <c r="D157" s="120">
        <v>1000</v>
      </c>
      <c r="E157" s="120">
        <v>1000</v>
      </c>
      <c r="F157" s="120">
        <v>1000</v>
      </c>
      <c r="G157" s="120">
        <v>10000</v>
      </c>
      <c r="H157" s="121">
        <v>20000</v>
      </c>
      <c r="I157" s="121">
        <v>30000</v>
      </c>
    </row>
    <row r="158" spans="1:12" ht="14" hidden="1" x14ac:dyDescent="0.2">
      <c r="A158" s="84">
        <v>18</v>
      </c>
      <c r="B158" s="116"/>
      <c r="C158" s="105">
        <f>C10*$K$4</f>
        <v>964.54169999999999</v>
      </c>
      <c r="D158" s="105">
        <f>D10*$K$4</f>
        <v>860.65905000000009</v>
      </c>
      <c r="E158" s="105">
        <f>E10*$K$4</f>
        <v>782.31180000000006</v>
      </c>
      <c r="F158" s="105">
        <f>F10*$K$4</f>
        <v>700.48244999999997</v>
      </c>
      <c r="G158" s="105">
        <f t="shared" ref="G158:I158" si="106">G10*$K$4</f>
        <v>645.92954999999995</v>
      </c>
      <c r="H158" s="105">
        <f t="shared" si="106"/>
        <v>510.12765000000002</v>
      </c>
      <c r="I158" s="105">
        <f t="shared" si="106"/>
        <v>418.30467300000009</v>
      </c>
    </row>
    <row r="159" spans="1:12" ht="14" hidden="1" x14ac:dyDescent="0.2">
      <c r="A159" s="84">
        <v>19</v>
      </c>
      <c r="B159" s="116"/>
      <c r="C159" s="105">
        <f t="shared" ref="C159:E178" si="107">C11*$K$4</f>
        <v>980.21114999999998</v>
      </c>
      <c r="D159" s="105">
        <f t="shared" si="107"/>
        <v>874.58744999999999</v>
      </c>
      <c r="E159" s="105">
        <f t="shared" si="107"/>
        <v>795.07949999999994</v>
      </c>
      <c r="F159" s="105">
        <f t="shared" ref="F159:I159" si="108">F11*$K$4</f>
        <v>711.5091000000001</v>
      </c>
      <c r="G159" s="105">
        <f t="shared" si="108"/>
        <v>656.37585000000001</v>
      </c>
      <c r="H159" s="105">
        <f t="shared" si="108"/>
        <v>518.25254999999993</v>
      </c>
      <c r="I159" s="105">
        <f t="shared" si="108"/>
        <v>424.96709100000004</v>
      </c>
    </row>
    <row r="160" spans="1:12" ht="14" hidden="1" x14ac:dyDescent="0.2">
      <c r="A160" s="84">
        <v>20</v>
      </c>
      <c r="B160" s="116"/>
      <c r="C160" s="105">
        <f t="shared" si="107"/>
        <v>995.30025000000001</v>
      </c>
      <c r="D160" s="105">
        <f t="shared" si="107"/>
        <v>888.51585</v>
      </c>
      <c r="E160" s="105">
        <f t="shared" si="107"/>
        <v>807.84720000000004</v>
      </c>
      <c r="F160" s="105">
        <f t="shared" ref="F160:I160" si="109">F12*$K$4</f>
        <v>723.11609999999996</v>
      </c>
      <c r="G160" s="105">
        <f t="shared" si="109"/>
        <v>667.40250000000003</v>
      </c>
      <c r="H160" s="105">
        <f t="shared" si="109"/>
        <v>526.37744999999995</v>
      </c>
      <c r="I160" s="105">
        <f t="shared" si="109"/>
        <v>431.62950900000004</v>
      </c>
    </row>
    <row r="161" spans="1:9" ht="14" hidden="1" x14ac:dyDescent="0.2">
      <c r="A161" s="84">
        <v>21</v>
      </c>
      <c r="B161" s="116"/>
      <c r="C161" s="105">
        <f t="shared" si="107"/>
        <v>1010.9697000000001</v>
      </c>
      <c r="D161" s="105">
        <f t="shared" si="107"/>
        <v>902.44425000000001</v>
      </c>
      <c r="E161" s="105">
        <f t="shared" si="107"/>
        <v>820.61490000000003</v>
      </c>
      <c r="F161" s="105">
        <f t="shared" ref="F161:I161" si="110">F13*$K$4</f>
        <v>734.14274999999998</v>
      </c>
      <c r="G161" s="105">
        <f t="shared" si="110"/>
        <v>677.26845000000003</v>
      </c>
      <c r="H161" s="105">
        <f t="shared" si="110"/>
        <v>535.08270000000005</v>
      </c>
      <c r="I161" s="105">
        <f t="shared" si="110"/>
        <v>438.76781400000004</v>
      </c>
    </row>
    <row r="162" spans="1:9" ht="14" hidden="1" x14ac:dyDescent="0.2">
      <c r="A162" s="84">
        <v>22</v>
      </c>
      <c r="B162" s="116"/>
      <c r="C162" s="105">
        <f t="shared" si="107"/>
        <v>1026.0588</v>
      </c>
      <c r="D162" s="105">
        <f t="shared" si="107"/>
        <v>915.79229999999995</v>
      </c>
      <c r="E162" s="105">
        <f t="shared" si="107"/>
        <v>833.38260000000002</v>
      </c>
      <c r="F162" s="105">
        <f t="shared" ref="F162:I162" si="111">F14*$K$4</f>
        <v>745.74975000000006</v>
      </c>
      <c r="G162" s="105">
        <f t="shared" si="111"/>
        <v>687.71475000000009</v>
      </c>
      <c r="H162" s="105">
        <f t="shared" si="111"/>
        <v>543.20760000000007</v>
      </c>
      <c r="I162" s="105">
        <f t="shared" si="111"/>
        <v>445.43023200000005</v>
      </c>
    </row>
    <row r="163" spans="1:9" ht="14" hidden="1" x14ac:dyDescent="0.2">
      <c r="A163" s="84">
        <v>23</v>
      </c>
      <c r="B163" s="116"/>
      <c r="C163" s="105">
        <f t="shared" si="107"/>
        <v>1042.3086000000001</v>
      </c>
      <c r="D163" s="105">
        <f t="shared" si="107"/>
        <v>929.72070000000008</v>
      </c>
      <c r="E163" s="105">
        <f t="shared" si="107"/>
        <v>845.56995000000006</v>
      </c>
      <c r="F163" s="105">
        <f t="shared" ref="F163:I163" si="112">F15*$K$4</f>
        <v>756.77639999999997</v>
      </c>
      <c r="G163" s="105">
        <f t="shared" si="112"/>
        <v>698.16104999999993</v>
      </c>
      <c r="H163" s="105">
        <f t="shared" si="112"/>
        <v>551.33249999999998</v>
      </c>
      <c r="I163" s="105">
        <f t="shared" si="112"/>
        <v>452.09265000000011</v>
      </c>
    </row>
    <row r="164" spans="1:9" ht="14" hidden="1" x14ac:dyDescent="0.2">
      <c r="A164" s="84">
        <v>24</v>
      </c>
      <c r="B164" s="116"/>
      <c r="C164" s="105">
        <f t="shared" si="107"/>
        <v>1057.3977</v>
      </c>
      <c r="D164" s="105">
        <f t="shared" si="107"/>
        <v>943.64910000000009</v>
      </c>
      <c r="E164" s="105">
        <f t="shared" si="107"/>
        <v>858.33764999999994</v>
      </c>
      <c r="F164" s="105">
        <f t="shared" ref="F164:I164" si="113">F16*$K$4</f>
        <v>767.80304999999998</v>
      </c>
      <c r="G164" s="105">
        <f t="shared" si="113"/>
        <v>708.60735</v>
      </c>
      <c r="H164" s="105">
        <f t="shared" si="113"/>
        <v>558.87704999999994</v>
      </c>
      <c r="I164" s="105">
        <f t="shared" si="113"/>
        <v>458.27918099999999</v>
      </c>
    </row>
    <row r="165" spans="1:9" ht="14" hidden="1" x14ac:dyDescent="0.2">
      <c r="A165" s="84">
        <v>25</v>
      </c>
      <c r="B165" s="116"/>
      <c r="C165" s="105">
        <f t="shared" si="107"/>
        <v>1073.0671500000001</v>
      </c>
      <c r="D165" s="105">
        <f t="shared" si="107"/>
        <v>958.15785000000005</v>
      </c>
      <c r="E165" s="105">
        <f t="shared" si="107"/>
        <v>871.10535000000004</v>
      </c>
      <c r="F165" s="105">
        <f t="shared" ref="F165:I165" si="114">F17*$K$4</f>
        <v>779.41005000000007</v>
      </c>
      <c r="G165" s="105">
        <f t="shared" si="114"/>
        <v>718.47329999999999</v>
      </c>
      <c r="H165" s="105">
        <f t="shared" si="114"/>
        <v>567.00195000000008</v>
      </c>
      <c r="I165" s="105">
        <f t="shared" si="114"/>
        <v>464.94159900000005</v>
      </c>
    </row>
    <row r="166" spans="1:9" ht="14" hidden="1" x14ac:dyDescent="0.2">
      <c r="A166" s="84">
        <v>26</v>
      </c>
      <c r="B166" s="116"/>
      <c r="C166" s="105">
        <f t="shared" si="107"/>
        <v>1107.3078</v>
      </c>
      <c r="D166" s="105">
        <f t="shared" si="107"/>
        <v>988.33605</v>
      </c>
      <c r="E166" s="105">
        <f t="shared" si="107"/>
        <v>898.3818</v>
      </c>
      <c r="F166" s="105">
        <f t="shared" ref="F166:I166" si="115">F18*$K$4</f>
        <v>803.78475000000003</v>
      </c>
      <c r="G166" s="105">
        <f t="shared" si="115"/>
        <v>741.68729999999994</v>
      </c>
      <c r="H166" s="105">
        <f t="shared" si="115"/>
        <v>584.99279999999999</v>
      </c>
      <c r="I166" s="105">
        <f t="shared" si="115"/>
        <v>479.69409600000006</v>
      </c>
    </row>
    <row r="167" spans="1:9" ht="14" hidden="1" x14ac:dyDescent="0.2">
      <c r="A167" s="84">
        <v>27</v>
      </c>
      <c r="B167" s="116"/>
      <c r="C167" s="105">
        <f t="shared" si="107"/>
        <v>1140.9681</v>
      </c>
      <c r="D167" s="105">
        <f t="shared" si="107"/>
        <v>1017.9339</v>
      </c>
      <c r="E167" s="105">
        <f t="shared" si="107"/>
        <v>926.23860000000002</v>
      </c>
      <c r="F167" s="105">
        <f t="shared" ref="F167:I167" si="116">F19*$K$4</f>
        <v>828.15945000000011</v>
      </c>
      <c r="G167" s="105">
        <f t="shared" si="116"/>
        <v>764.90130000000011</v>
      </c>
      <c r="H167" s="105">
        <f t="shared" si="116"/>
        <v>602.98365000000001</v>
      </c>
      <c r="I167" s="105">
        <f t="shared" si="116"/>
        <v>494.44659300000001</v>
      </c>
    </row>
    <row r="168" spans="1:9" ht="14" hidden="1" x14ac:dyDescent="0.2">
      <c r="A168" s="84">
        <v>28</v>
      </c>
      <c r="B168" s="116"/>
      <c r="C168" s="105">
        <f t="shared" si="107"/>
        <v>1175.20875</v>
      </c>
      <c r="D168" s="105">
        <f t="shared" si="107"/>
        <v>1048.69245</v>
      </c>
      <c r="E168" s="105">
        <f t="shared" si="107"/>
        <v>953.51505000000009</v>
      </c>
      <c r="F168" s="105">
        <f t="shared" ref="F168:I168" si="117">F20*$K$4</f>
        <v>853.11450000000002</v>
      </c>
      <c r="G168" s="105">
        <f t="shared" si="117"/>
        <v>786.95460000000003</v>
      </c>
      <c r="H168" s="105">
        <f t="shared" si="117"/>
        <v>620.97449999999992</v>
      </c>
      <c r="I168" s="105">
        <f t="shared" si="117"/>
        <v>509.19909000000001</v>
      </c>
    </row>
    <row r="169" spans="1:9" ht="14" hidden="1" x14ac:dyDescent="0.2">
      <c r="A169" s="84">
        <v>29</v>
      </c>
      <c r="B169" s="116"/>
      <c r="C169" s="105">
        <f t="shared" si="107"/>
        <v>1208.86905</v>
      </c>
      <c r="D169" s="105">
        <f t="shared" si="107"/>
        <v>1078.8706500000001</v>
      </c>
      <c r="E169" s="105">
        <f t="shared" si="107"/>
        <v>981.37184999999999</v>
      </c>
      <c r="F169" s="105">
        <f t="shared" ref="F169:I169" si="118">F21*$K$4</f>
        <v>877.48919999999998</v>
      </c>
      <c r="G169" s="105">
        <f t="shared" si="118"/>
        <v>810.16859999999997</v>
      </c>
      <c r="H169" s="105">
        <f t="shared" si="118"/>
        <v>639.54570000000001</v>
      </c>
      <c r="I169" s="105">
        <f t="shared" si="118"/>
        <v>524.42747400000007</v>
      </c>
    </row>
    <row r="170" spans="1:9" ht="14" hidden="1" x14ac:dyDescent="0.2">
      <c r="A170" s="84">
        <v>30</v>
      </c>
      <c r="B170" s="116"/>
      <c r="C170" s="105">
        <f t="shared" si="107"/>
        <v>1242.52935</v>
      </c>
      <c r="D170" s="105">
        <f t="shared" si="107"/>
        <v>1109.0488500000001</v>
      </c>
      <c r="E170" s="105">
        <f t="shared" si="107"/>
        <v>1008.6482999999999</v>
      </c>
      <c r="F170" s="105">
        <f t="shared" ref="F170:I170" si="119">F22*$K$4</f>
        <v>902.44425000000001</v>
      </c>
      <c r="G170" s="105">
        <f t="shared" si="119"/>
        <v>832.80225000000007</v>
      </c>
      <c r="H170" s="105">
        <f t="shared" si="119"/>
        <v>657.53655000000003</v>
      </c>
      <c r="I170" s="105">
        <f t="shared" si="119"/>
        <v>539.17997100000014</v>
      </c>
    </row>
    <row r="171" spans="1:9" ht="14" hidden="1" x14ac:dyDescent="0.2">
      <c r="A171" s="84">
        <v>31</v>
      </c>
      <c r="B171" s="116"/>
      <c r="C171" s="105">
        <f t="shared" si="107"/>
        <v>1269.8058000000001</v>
      </c>
      <c r="D171" s="105">
        <f t="shared" si="107"/>
        <v>1132.8432</v>
      </c>
      <c r="E171" s="105">
        <f t="shared" si="107"/>
        <v>1030.1212500000001</v>
      </c>
      <c r="F171" s="105">
        <f t="shared" ref="F171:I171" si="120">F23*$K$4</f>
        <v>921.59579999999994</v>
      </c>
      <c r="G171" s="105">
        <f t="shared" si="120"/>
        <v>850.79309999999998</v>
      </c>
      <c r="H171" s="105">
        <f t="shared" si="120"/>
        <v>671.46495000000004</v>
      </c>
      <c r="I171" s="105">
        <f t="shared" si="120"/>
        <v>550.60125900000003</v>
      </c>
    </row>
    <row r="172" spans="1:9" ht="14" hidden="1" x14ac:dyDescent="0.2">
      <c r="A172" s="84">
        <v>32</v>
      </c>
      <c r="B172" s="116"/>
      <c r="C172" s="105">
        <f t="shared" si="107"/>
        <v>1296.5019</v>
      </c>
      <c r="D172" s="105">
        <f t="shared" si="107"/>
        <v>1156.6375500000001</v>
      </c>
      <c r="E172" s="105">
        <f t="shared" si="107"/>
        <v>1052.17455</v>
      </c>
      <c r="F172" s="105">
        <f t="shared" ref="F172:I172" si="121">F24*$K$4</f>
        <v>941.32770000000005</v>
      </c>
      <c r="G172" s="105">
        <f t="shared" si="121"/>
        <v>868.20359999999994</v>
      </c>
      <c r="H172" s="105">
        <f t="shared" si="121"/>
        <v>685.97370000000001</v>
      </c>
      <c r="I172" s="105">
        <f t="shared" si="121"/>
        <v>562.49843400000009</v>
      </c>
    </row>
    <row r="173" spans="1:9" ht="14" hidden="1" x14ac:dyDescent="0.2">
      <c r="A173" s="84">
        <v>33</v>
      </c>
      <c r="B173" s="116"/>
      <c r="C173" s="105">
        <f t="shared" si="107"/>
        <v>1323.1980000000001</v>
      </c>
      <c r="D173" s="105">
        <f t="shared" si="107"/>
        <v>1180.4319</v>
      </c>
      <c r="E173" s="105">
        <f t="shared" si="107"/>
        <v>1074.22785</v>
      </c>
      <c r="F173" s="105">
        <f t="shared" ref="F173:I173" si="122">F25*$K$4</f>
        <v>960.47924999999998</v>
      </c>
      <c r="G173" s="105">
        <f t="shared" si="122"/>
        <v>886.19445000000007</v>
      </c>
      <c r="H173" s="105">
        <f t="shared" si="122"/>
        <v>699.32174999999995</v>
      </c>
      <c r="I173" s="105">
        <f t="shared" si="122"/>
        <v>573.44383500000004</v>
      </c>
    </row>
    <row r="174" spans="1:9" ht="14" hidden="1" x14ac:dyDescent="0.2">
      <c r="A174" s="84">
        <v>34</v>
      </c>
      <c r="B174" s="116"/>
      <c r="C174" s="105">
        <f t="shared" si="107"/>
        <v>1349.31375</v>
      </c>
      <c r="D174" s="105">
        <f t="shared" si="107"/>
        <v>1204.2262500000002</v>
      </c>
      <c r="E174" s="105">
        <f t="shared" si="107"/>
        <v>1095.1204499999999</v>
      </c>
      <c r="F174" s="105">
        <f t="shared" ref="F174:I174" si="123">F26*$K$4</f>
        <v>980.21114999999998</v>
      </c>
      <c r="G174" s="105">
        <f t="shared" si="123"/>
        <v>904.18529999999998</v>
      </c>
      <c r="H174" s="105">
        <f t="shared" si="123"/>
        <v>713.83050000000003</v>
      </c>
      <c r="I174" s="105">
        <f t="shared" si="123"/>
        <v>585.34100999999998</v>
      </c>
    </row>
    <row r="175" spans="1:9" ht="14" hidden="1" x14ac:dyDescent="0.2">
      <c r="A175" s="84">
        <v>35</v>
      </c>
      <c r="B175" s="116"/>
      <c r="C175" s="105">
        <f t="shared" si="107"/>
        <v>1376.0098499999999</v>
      </c>
      <c r="D175" s="105">
        <f t="shared" si="107"/>
        <v>1228.0206000000001</v>
      </c>
      <c r="E175" s="105">
        <f t="shared" si="107"/>
        <v>1117.1737500000002</v>
      </c>
      <c r="F175" s="105">
        <f t="shared" ref="F175:I175" si="124">F27*$K$4</f>
        <v>999.36270000000002</v>
      </c>
      <c r="G175" s="105">
        <f t="shared" si="124"/>
        <v>922.17615000000001</v>
      </c>
      <c r="H175" s="105">
        <f t="shared" si="124"/>
        <v>728.33924999999999</v>
      </c>
      <c r="I175" s="105">
        <f t="shared" si="124"/>
        <v>597.23818499999993</v>
      </c>
    </row>
    <row r="176" spans="1:9" ht="14" hidden="1" x14ac:dyDescent="0.2">
      <c r="A176" s="84">
        <v>36</v>
      </c>
      <c r="B176" s="116"/>
      <c r="C176" s="105">
        <f t="shared" si="107"/>
        <v>1411.99155</v>
      </c>
      <c r="D176" s="105">
        <f t="shared" si="107"/>
        <v>1259.93985</v>
      </c>
      <c r="E176" s="105">
        <f t="shared" si="107"/>
        <v>1146.1912500000001</v>
      </c>
      <c r="F176" s="105">
        <f t="shared" ref="F176:I176" si="125">F28*$K$4</f>
        <v>1024.8981000000001</v>
      </c>
      <c r="G176" s="105">
        <f t="shared" si="125"/>
        <v>945.97050000000002</v>
      </c>
      <c r="H176" s="105">
        <f t="shared" si="125"/>
        <v>746.91044999999997</v>
      </c>
      <c r="I176" s="105">
        <f t="shared" si="125"/>
        <v>612.46656899999994</v>
      </c>
    </row>
    <row r="177" spans="1:9" ht="14" hidden="1" x14ac:dyDescent="0.2">
      <c r="A177" s="84">
        <v>37</v>
      </c>
      <c r="B177" s="116"/>
      <c r="C177" s="105">
        <f t="shared" si="107"/>
        <v>1447.3929000000001</v>
      </c>
      <c r="D177" s="105">
        <f t="shared" si="107"/>
        <v>1291.8590999999999</v>
      </c>
      <c r="E177" s="105">
        <f t="shared" si="107"/>
        <v>1174.6283999999998</v>
      </c>
      <c r="F177" s="105">
        <f t="shared" ref="F177:I177" si="126">F29*$K$4</f>
        <v>1051.01385</v>
      </c>
      <c r="G177" s="105">
        <f t="shared" si="126"/>
        <v>970.34519999999998</v>
      </c>
      <c r="H177" s="105">
        <f t="shared" si="126"/>
        <v>765.48165000000006</v>
      </c>
      <c r="I177" s="105">
        <f t="shared" si="126"/>
        <v>627.69495300000005</v>
      </c>
    </row>
    <row r="178" spans="1:9" ht="14" hidden="1" x14ac:dyDescent="0.2">
      <c r="A178" s="84">
        <v>38</v>
      </c>
      <c r="B178" s="116"/>
      <c r="C178" s="105">
        <f t="shared" si="107"/>
        <v>1483.9549500000001</v>
      </c>
      <c r="D178" s="105">
        <f t="shared" si="107"/>
        <v>1323.77835</v>
      </c>
      <c r="E178" s="105">
        <f t="shared" si="107"/>
        <v>1203.6459</v>
      </c>
      <c r="F178" s="105">
        <f t="shared" ref="F178:I178" si="127">F30*$K$4</f>
        <v>1077.1296</v>
      </c>
      <c r="G178" s="105">
        <f t="shared" si="127"/>
        <v>993.55920000000003</v>
      </c>
      <c r="H178" s="105">
        <f t="shared" si="127"/>
        <v>784.6332000000001</v>
      </c>
      <c r="I178" s="105">
        <f t="shared" si="127"/>
        <v>643.39922400000012</v>
      </c>
    </row>
    <row r="179" spans="1:9" ht="14" hidden="1" x14ac:dyDescent="0.2">
      <c r="A179" s="84">
        <v>39</v>
      </c>
      <c r="B179" s="116"/>
      <c r="C179" s="105">
        <f t="shared" ref="C179:E198" si="128">C31*$K$4</f>
        <v>1519.3563000000001</v>
      </c>
      <c r="D179" s="105">
        <f t="shared" si="128"/>
        <v>1356.2779499999999</v>
      </c>
      <c r="E179" s="105">
        <f t="shared" si="128"/>
        <v>1232.6633999999999</v>
      </c>
      <c r="F179" s="105">
        <f t="shared" ref="F179:I179" si="129">F31*$K$4</f>
        <v>1102.665</v>
      </c>
      <c r="G179" s="105">
        <f t="shared" si="129"/>
        <v>1017.9339</v>
      </c>
      <c r="H179" s="105">
        <f t="shared" si="129"/>
        <v>803.20440000000008</v>
      </c>
      <c r="I179" s="105">
        <f t="shared" si="129"/>
        <v>658.62760800000001</v>
      </c>
    </row>
    <row r="180" spans="1:9" ht="14" hidden="1" x14ac:dyDescent="0.2">
      <c r="A180" s="84">
        <v>40</v>
      </c>
      <c r="B180" s="116"/>
      <c r="C180" s="105">
        <f t="shared" si="128"/>
        <v>1554.7576500000002</v>
      </c>
      <c r="D180" s="105">
        <f t="shared" si="128"/>
        <v>1387.6168500000001</v>
      </c>
      <c r="E180" s="105">
        <f t="shared" si="128"/>
        <v>1262.26125</v>
      </c>
      <c r="F180" s="105">
        <f t="shared" ref="F180:I180" si="130">F32*$K$4</f>
        <v>1128.2003999999999</v>
      </c>
      <c r="G180" s="105">
        <f t="shared" si="130"/>
        <v>1041.7282499999999</v>
      </c>
      <c r="H180" s="105">
        <f t="shared" si="130"/>
        <v>821.77560000000005</v>
      </c>
      <c r="I180" s="105">
        <f t="shared" si="130"/>
        <v>673.85599200000001</v>
      </c>
    </row>
    <row r="181" spans="1:9" ht="14" hidden="1" x14ac:dyDescent="0.2">
      <c r="A181" s="84">
        <v>41</v>
      </c>
      <c r="B181" s="116"/>
      <c r="C181" s="105">
        <f t="shared" si="128"/>
        <v>1604.6677499999998</v>
      </c>
      <c r="D181" s="105">
        <f t="shared" si="128"/>
        <v>1432.3038000000001</v>
      </c>
      <c r="E181" s="105">
        <f t="shared" si="128"/>
        <v>1302.3054</v>
      </c>
      <c r="F181" s="105">
        <f t="shared" ref="F181:I181" si="131">F33*$K$4</f>
        <v>1164.7624499999999</v>
      </c>
      <c r="G181" s="105">
        <f t="shared" si="131"/>
        <v>1075.3885499999999</v>
      </c>
      <c r="H181" s="105">
        <f t="shared" si="131"/>
        <v>848.47169999999994</v>
      </c>
      <c r="I181" s="105">
        <f t="shared" si="131"/>
        <v>695.74679400000002</v>
      </c>
    </row>
    <row r="182" spans="1:9" ht="14" hidden="1" x14ac:dyDescent="0.2">
      <c r="A182" s="84">
        <v>42</v>
      </c>
      <c r="B182" s="116"/>
      <c r="C182" s="105">
        <f t="shared" si="128"/>
        <v>1655.1582000000001</v>
      </c>
      <c r="D182" s="105">
        <f t="shared" si="128"/>
        <v>1476.9907500000002</v>
      </c>
      <c r="E182" s="105">
        <f t="shared" si="128"/>
        <v>1342.9299000000001</v>
      </c>
      <c r="F182" s="105">
        <f t="shared" ref="F182:I182" si="132">F34*$K$4</f>
        <v>1201.3245000000002</v>
      </c>
      <c r="G182" s="105">
        <f t="shared" si="132"/>
        <v>1108.4684999999999</v>
      </c>
      <c r="H182" s="105">
        <f t="shared" si="132"/>
        <v>875.16780000000006</v>
      </c>
      <c r="I182" s="105">
        <f t="shared" si="132"/>
        <v>717.63759600000003</v>
      </c>
    </row>
    <row r="183" spans="1:9" ht="14" hidden="1" x14ac:dyDescent="0.2">
      <c r="A183" s="84">
        <v>43</v>
      </c>
      <c r="B183" s="116"/>
      <c r="C183" s="105">
        <f t="shared" si="128"/>
        <v>1705.0683000000001</v>
      </c>
      <c r="D183" s="105">
        <f t="shared" si="128"/>
        <v>1521.6777000000002</v>
      </c>
      <c r="E183" s="105">
        <f t="shared" si="128"/>
        <v>1383.5544</v>
      </c>
      <c r="F183" s="105">
        <f t="shared" ref="F183:I183" si="133">F35*$K$4</f>
        <v>1237.3062</v>
      </c>
      <c r="G183" s="105">
        <f t="shared" si="133"/>
        <v>1142.1288000000002</v>
      </c>
      <c r="H183" s="105">
        <f t="shared" si="133"/>
        <v>901.28354999999999</v>
      </c>
      <c r="I183" s="105">
        <f t="shared" si="133"/>
        <v>739.05251099999998</v>
      </c>
    </row>
    <row r="184" spans="1:9" ht="14" hidden="1" x14ac:dyDescent="0.2">
      <c r="A184" s="84">
        <v>44</v>
      </c>
      <c r="B184" s="116"/>
      <c r="C184" s="105">
        <f t="shared" si="128"/>
        <v>1754.9784</v>
      </c>
      <c r="D184" s="105">
        <f t="shared" si="128"/>
        <v>1565.7843</v>
      </c>
      <c r="E184" s="105">
        <f t="shared" si="128"/>
        <v>1424.1789000000001</v>
      </c>
      <c r="F184" s="105">
        <f t="shared" ref="F184:I184" si="134">F36*$K$4</f>
        <v>1273.8682500000002</v>
      </c>
      <c r="G184" s="105">
        <f t="shared" si="134"/>
        <v>1175.7891</v>
      </c>
      <c r="H184" s="105">
        <f t="shared" si="134"/>
        <v>927.97964999999999</v>
      </c>
      <c r="I184" s="105">
        <f t="shared" si="134"/>
        <v>760.9433130000001</v>
      </c>
    </row>
    <row r="185" spans="1:9" ht="14" hidden="1" x14ac:dyDescent="0.2">
      <c r="A185" s="84">
        <v>45</v>
      </c>
      <c r="B185" s="116"/>
      <c r="C185" s="105">
        <f t="shared" si="128"/>
        <v>1804.8885</v>
      </c>
      <c r="D185" s="105">
        <f t="shared" si="128"/>
        <v>1611.0516</v>
      </c>
      <c r="E185" s="105">
        <f t="shared" si="128"/>
        <v>1464.8034</v>
      </c>
      <c r="F185" s="105">
        <f t="shared" ref="F185:I185" si="135">F37*$K$4</f>
        <v>1310.4303</v>
      </c>
      <c r="G185" s="105">
        <f t="shared" si="135"/>
        <v>1209.4494</v>
      </c>
      <c r="H185" s="105">
        <f t="shared" si="135"/>
        <v>954.67574999999999</v>
      </c>
      <c r="I185" s="105">
        <f t="shared" si="135"/>
        <v>782.834115</v>
      </c>
    </row>
    <row r="186" spans="1:9" ht="14" hidden="1" x14ac:dyDescent="0.2">
      <c r="A186" s="84">
        <v>46</v>
      </c>
      <c r="B186" s="116"/>
      <c r="C186" s="105">
        <f t="shared" si="128"/>
        <v>1839.12915</v>
      </c>
      <c r="D186" s="105">
        <f t="shared" si="128"/>
        <v>1641.8101500000002</v>
      </c>
      <c r="E186" s="105">
        <f t="shared" si="128"/>
        <v>1492.6602000000003</v>
      </c>
      <c r="F186" s="105">
        <f t="shared" ref="F186:I186" si="136">F38*$K$4</f>
        <v>1335.38535</v>
      </c>
      <c r="G186" s="105">
        <f t="shared" si="136"/>
        <v>1232.08305</v>
      </c>
      <c r="H186" s="105">
        <f t="shared" si="136"/>
        <v>972.66660000000002</v>
      </c>
      <c r="I186" s="105">
        <f t="shared" si="136"/>
        <v>797.58661200000017</v>
      </c>
    </row>
    <row r="187" spans="1:9" ht="14" hidden="1" x14ac:dyDescent="0.2">
      <c r="A187" s="84">
        <v>47</v>
      </c>
      <c r="B187" s="116"/>
      <c r="C187" s="105">
        <f t="shared" si="128"/>
        <v>1873.9501500000001</v>
      </c>
      <c r="D187" s="105">
        <f t="shared" si="128"/>
        <v>1672.5687</v>
      </c>
      <c r="E187" s="105">
        <f t="shared" si="128"/>
        <v>1521.09735</v>
      </c>
      <c r="F187" s="105">
        <f t="shared" ref="F187:I187" si="137">F39*$K$4</f>
        <v>1360.3404</v>
      </c>
      <c r="G187" s="105">
        <f t="shared" si="137"/>
        <v>1255.2970500000001</v>
      </c>
      <c r="H187" s="105">
        <f t="shared" si="137"/>
        <v>990.65745000000004</v>
      </c>
      <c r="I187" s="105">
        <f t="shared" si="137"/>
        <v>812.33910900000012</v>
      </c>
    </row>
    <row r="188" spans="1:9" ht="14" hidden="1" x14ac:dyDescent="0.2">
      <c r="A188" s="84">
        <v>48</v>
      </c>
      <c r="B188" s="116"/>
      <c r="C188" s="105">
        <f t="shared" si="128"/>
        <v>1908.77115</v>
      </c>
      <c r="D188" s="105">
        <f t="shared" si="128"/>
        <v>1703.32725</v>
      </c>
      <c r="E188" s="105">
        <f t="shared" si="128"/>
        <v>1548.95415</v>
      </c>
      <c r="F188" s="105">
        <f t="shared" ref="F188:I188" si="138">F40*$K$4</f>
        <v>1385.2954500000001</v>
      </c>
      <c r="G188" s="105">
        <f t="shared" si="138"/>
        <v>1279.0914</v>
      </c>
      <c r="H188" s="105">
        <f t="shared" si="138"/>
        <v>1009.22865</v>
      </c>
      <c r="I188" s="105">
        <f t="shared" si="138"/>
        <v>827.56749300000013</v>
      </c>
    </row>
    <row r="189" spans="1:9" ht="14" hidden="1" x14ac:dyDescent="0.2">
      <c r="A189" s="84">
        <v>49</v>
      </c>
      <c r="B189" s="116"/>
      <c r="C189" s="105">
        <f t="shared" si="128"/>
        <v>1943.0118</v>
      </c>
      <c r="D189" s="105">
        <f t="shared" si="128"/>
        <v>1734.0858000000001</v>
      </c>
      <c r="E189" s="105">
        <f t="shared" si="128"/>
        <v>1576.81095</v>
      </c>
      <c r="F189" s="105">
        <f t="shared" ref="F189:I189" si="139">F41*$K$4</f>
        <v>1410.2505000000001</v>
      </c>
      <c r="G189" s="105">
        <f t="shared" si="139"/>
        <v>1301.72505</v>
      </c>
      <c r="H189" s="105">
        <f t="shared" si="139"/>
        <v>1027.2194999999999</v>
      </c>
      <c r="I189" s="105">
        <f t="shared" si="139"/>
        <v>842.31998999999996</v>
      </c>
    </row>
    <row r="190" spans="1:9" ht="14" hidden="1" x14ac:dyDescent="0.2">
      <c r="A190" s="84">
        <v>50</v>
      </c>
      <c r="B190" s="116"/>
      <c r="C190" s="105">
        <f t="shared" si="128"/>
        <v>1977.8327999999999</v>
      </c>
      <c r="D190" s="105">
        <f t="shared" si="128"/>
        <v>1764.8443500000001</v>
      </c>
      <c r="E190" s="105">
        <f t="shared" si="128"/>
        <v>1604.6677499999998</v>
      </c>
      <c r="F190" s="105">
        <f t="shared" ref="F190:I190" si="140">F42*$K$4</f>
        <v>1435.7858999999999</v>
      </c>
      <c r="G190" s="105">
        <f t="shared" si="140"/>
        <v>1324.93905</v>
      </c>
      <c r="H190" s="105">
        <f t="shared" si="140"/>
        <v>1045.2103500000001</v>
      </c>
      <c r="I190" s="105">
        <f t="shared" si="140"/>
        <v>857.07248700000014</v>
      </c>
    </row>
    <row r="191" spans="1:9" ht="14" hidden="1" x14ac:dyDescent="0.2">
      <c r="A191" s="84">
        <v>51</v>
      </c>
      <c r="B191" s="116"/>
      <c r="C191" s="105">
        <f t="shared" si="128"/>
        <v>2049.7962000000002</v>
      </c>
      <c r="D191" s="105">
        <f t="shared" si="128"/>
        <v>1829.2632000000001</v>
      </c>
      <c r="E191" s="105">
        <f t="shared" si="128"/>
        <v>1663.2831000000001</v>
      </c>
      <c r="F191" s="105">
        <f t="shared" ref="F191:I191" si="141">F43*$K$4</f>
        <v>1488.0174</v>
      </c>
      <c r="G191" s="105">
        <f t="shared" si="141"/>
        <v>1373.1081000000001</v>
      </c>
      <c r="H191" s="105">
        <f t="shared" si="141"/>
        <v>1084.0938000000001</v>
      </c>
      <c r="I191" s="105">
        <f t="shared" si="141"/>
        <v>888.95691600000021</v>
      </c>
    </row>
    <row r="192" spans="1:9" ht="14" hidden="1" x14ac:dyDescent="0.2">
      <c r="A192" s="84">
        <v>52</v>
      </c>
      <c r="B192" s="116"/>
      <c r="C192" s="105">
        <f t="shared" si="128"/>
        <v>2121.7595999999999</v>
      </c>
      <c r="D192" s="105">
        <f t="shared" si="128"/>
        <v>1893.6820500000001</v>
      </c>
      <c r="E192" s="105">
        <f t="shared" si="128"/>
        <v>1721.8984499999999</v>
      </c>
      <c r="F192" s="105">
        <f t="shared" ref="F192:I192" si="142">F44*$K$4</f>
        <v>1540.2489</v>
      </c>
      <c r="G192" s="105">
        <f t="shared" si="142"/>
        <v>1421.8575000000001</v>
      </c>
      <c r="H192" s="105">
        <f t="shared" si="142"/>
        <v>1121.81655</v>
      </c>
      <c r="I192" s="105">
        <f t="shared" si="142"/>
        <v>919.88957100000005</v>
      </c>
    </row>
    <row r="193" spans="1:9" ht="14" hidden="1" x14ac:dyDescent="0.2">
      <c r="A193" s="84">
        <v>53</v>
      </c>
      <c r="B193" s="116"/>
      <c r="C193" s="105">
        <f t="shared" si="128"/>
        <v>2194.3033500000001</v>
      </c>
      <c r="D193" s="105">
        <f t="shared" si="128"/>
        <v>1958.1008999999999</v>
      </c>
      <c r="E193" s="105">
        <f t="shared" si="128"/>
        <v>1780.5138000000002</v>
      </c>
      <c r="F193" s="105">
        <f t="shared" ref="F193:I193" si="143">F45*$K$4</f>
        <v>1593.0607500000001</v>
      </c>
      <c r="G193" s="105">
        <f t="shared" si="143"/>
        <v>1470.02655</v>
      </c>
      <c r="H193" s="105">
        <f t="shared" si="143"/>
        <v>1160.1196499999999</v>
      </c>
      <c r="I193" s="105">
        <f t="shared" si="143"/>
        <v>951.29811300000006</v>
      </c>
    </row>
    <row r="194" spans="1:9" ht="14" hidden="1" x14ac:dyDescent="0.2">
      <c r="A194" s="84">
        <v>54</v>
      </c>
      <c r="B194" s="116"/>
      <c r="C194" s="105">
        <f t="shared" si="128"/>
        <v>2266.2667499999998</v>
      </c>
      <c r="D194" s="105">
        <f t="shared" si="128"/>
        <v>2023.1001000000001</v>
      </c>
      <c r="E194" s="105">
        <f t="shared" si="128"/>
        <v>1839.12915</v>
      </c>
      <c r="F194" s="105">
        <f t="shared" ref="F194:I194" si="144">F46*$K$4</f>
        <v>1645.29225</v>
      </c>
      <c r="G194" s="105">
        <f t="shared" si="144"/>
        <v>1518.77595</v>
      </c>
      <c r="H194" s="105">
        <f t="shared" si="144"/>
        <v>1198.42275</v>
      </c>
      <c r="I194" s="105">
        <f t="shared" si="144"/>
        <v>982.70665499999996</v>
      </c>
    </row>
    <row r="195" spans="1:9" ht="14" hidden="1" x14ac:dyDescent="0.2">
      <c r="A195" s="84">
        <v>55</v>
      </c>
      <c r="B195" s="116"/>
      <c r="C195" s="105">
        <f t="shared" si="128"/>
        <v>2338.8105</v>
      </c>
      <c r="D195" s="105">
        <f t="shared" si="128"/>
        <v>2087.5189500000001</v>
      </c>
      <c r="E195" s="105">
        <f t="shared" si="128"/>
        <v>1897.7445000000002</v>
      </c>
      <c r="F195" s="105">
        <f t="shared" ref="F195:I195" si="145">F47*$K$4</f>
        <v>1697.5237500000001</v>
      </c>
      <c r="G195" s="105">
        <f t="shared" si="145"/>
        <v>1566.9450000000002</v>
      </c>
      <c r="H195" s="105">
        <f t="shared" si="145"/>
        <v>1236.72585</v>
      </c>
      <c r="I195" s="105">
        <f t="shared" si="145"/>
        <v>1014.1151970000002</v>
      </c>
    </row>
    <row r="196" spans="1:9" ht="14" hidden="1" x14ac:dyDescent="0.2">
      <c r="A196" s="84">
        <v>56</v>
      </c>
      <c r="B196" s="116"/>
      <c r="C196" s="105">
        <f t="shared" si="128"/>
        <v>2364.3458999999998</v>
      </c>
      <c r="D196" s="105">
        <f t="shared" si="128"/>
        <v>2110.1526000000003</v>
      </c>
      <c r="E196" s="105">
        <f t="shared" si="128"/>
        <v>1918.6370999999999</v>
      </c>
      <c r="F196" s="105">
        <f t="shared" ref="F196:I196" si="146">F48*$K$4</f>
        <v>1716.6752999999999</v>
      </c>
      <c r="G196" s="105">
        <f t="shared" si="146"/>
        <v>1584.3555000000001</v>
      </c>
      <c r="H196" s="105">
        <f t="shared" si="146"/>
        <v>1250.0739000000001</v>
      </c>
      <c r="I196" s="105">
        <f t="shared" si="146"/>
        <v>1025.0605980000003</v>
      </c>
    </row>
    <row r="197" spans="1:9" ht="14" hidden="1" x14ac:dyDescent="0.2">
      <c r="A197" s="84">
        <v>57</v>
      </c>
      <c r="B197" s="116"/>
      <c r="C197" s="105">
        <f t="shared" si="128"/>
        <v>2390.4616500000002</v>
      </c>
      <c r="D197" s="105">
        <f t="shared" si="128"/>
        <v>2133.3665999999998</v>
      </c>
      <c r="E197" s="105">
        <f t="shared" si="128"/>
        <v>1939.5297</v>
      </c>
      <c r="F197" s="105">
        <f t="shared" ref="F197:I197" si="147">F49*$K$4</f>
        <v>1735.2465</v>
      </c>
      <c r="G197" s="105">
        <f t="shared" si="147"/>
        <v>1601.1856500000001</v>
      </c>
      <c r="H197" s="105">
        <f t="shared" si="147"/>
        <v>1264.0022999999999</v>
      </c>
      <c r="I197" s="105">
        <f t="shared" si="147"/>
        <v>1036.481886</v>
      </c>
    </row>
    <row r="198" spans="1:9" ht="14" hidden="1" x14ac:dyDescent="0.2">
      <c r="A198" s="84">
        <v>58</v>
      </c>
      <c r="B198" s="116"/>
      <c r="C198" s="105">
        <f t="shared" si="128"/>
        <v>2415.9970499999999</v>
      </c>
      <c r="D198" s="105">
        <f t="shared" si="128"/>
        <v>2156.5806000000002</v>
      </c>
      <c r="E198" s="105">
        <f t="shared" si="128"/>
        <v>1961.0026500000001</v>
      </c>
      <c r="F198" s="105">
        <f t="shared" ref="F198:I198" si="148">F50*$K$4</f>
        <v>1753.8177000000001</v>
      </c>
      <c r="G198" s="105">
        <f t="shared" si="148"/>
        <v>1618.5961500000001</v>
      </c>
      <c r="H198" s="105">
        <f t="shared" si="148"/>
        <v>1277.3503499999999</v>
      </c>
      <c r="I198" s="105">
        <f t="shared" si="148"/>
        <v>1047.427287</v>
      </c>
    </row>
    <row r="199" spans="1:9" ht="14" hidden="1" x14ac:dyDescent="0.2">
      <c r="A199" s="84">
        <v>59</v>
      </c>
      <c r="B199" s="116"/>
      <c r="C199" s="105">
        <f t="shared" ref="C199:E218" si="149">C51*$K$4</f>
        <v>2442.1128000000003</v>
      </c>
      <c r="D199" s="105">
        <f t="shared" si="149"/>
        <v>2179.21425</v>
      </c>
      <c r="E199" s="105">
        <f t="shared" si="149"/>
        <v>1981.3149000000001</v>
      </c>
      <c r="F199" s="105">
        <f t="shared" ref="F199:I199" si="150">F51*$K$4</f>
        <v>1772.9692500000001</v>
      </c>
      <c r="G199" s="105">
        <f t="shared" si="150"/>
        <v>1636.00665</v>
      </c>
      <c r="H199" s="105">
        <f t="shared" si="150"/>
        <v>1291.2787500000002</v>
      </c>
      <c r="I199" s="105">
        <f t="shared" si="150"/>
        <v>1058.8485750000002</v>
      </c>
    </row>
    <row r="200" spans="1:9" ht="14" hidden="1" x14ac:dyDescent="0.2">
      <c r="A200" s="84">
        <v>60</v>
      </c>
      <c r="B200" s="116"/>
      <c r="C200" s="105">
        <f t="shared" si="149"/>
        <v>2467.0678500000004</v>
      </c>
      <c r="D200" s="105">
        <f t="shared" si="149"/>
        <v>2202.4282499999999</v>
      </c>
      <c r="E200" s="105">
        <f t="shared" si="149"/>
        <v>2002.2075000000002</v>
      </c>
      <c r="F200" s="105">
        <f t="shared" ref="F200:I200" si="151">F52*$K$4</f>
        <v>1791.54045</v>
      </c>
      <c r="G200" s="105">
        <f t="shared" si="151"/>
        <v>1653.41715</v>
      </c>
      <c r="H200" s="105">
        <f t="shared" si="151"/>
        <v>1305.20715</v>
      </c>
      <c r="I200" s="105">
        <f t="shared" si="151"/>
        <v>1070.269863</v>
      </c>
    </row>
    <row r="201" spans="1:9" ht="14" hidden="1" x14ac:dyDescent="0.2">
      <c r="A201" s="84">
        <v>61</v>
      </c>
      <c r="B201" s="116"/>
      <c r="C201" s="105">
        <f t="shared" si="149"/>
        <v>2779.8765000000003</v>
      </c>
      <c r="D201" s="105">
        <f t="shared" si="149"/>
        <v>2480.9962500000001</v>
      </c>
      <c r="E201" s="105">
        <f t="shared" si="149"/>
        <v>2255.8204500000002</v>
      </c>
      <c r="F201" s="105">
        <f t="shared" ref="F201:I201" si="152">F53*$K$4</f>
        <v>2017.8769500000001</v>
      </c>
      <c r="G201" s="105">
        <f t="shared" si="152"/>
        <v>1862.3431500000002</v>
      </c>
      <c r="H201" s="105">
        <f t="shared" si="152"/>
        <v>1469.4462000000001</v>
      </c>
      <c r="I201" s="105">
        <f t="shared" si="152"/>
        <v>1204.9458840000002</v>
      </c>
    </row>
    <row r="202" spans="1:9" ht="14" hidden="1" x14ac:dyDescent="0.2">
      <c r="A202" s="84">
        <v>62</v>
      </c>
      <c r="B202" s="116"/>
      <c r="C202" s="105">
        <f t="shared" si="149"/>
        <v>3091.5244499999999</v>
      </c>
      <c r="D202" s="105">
        <f t="shared" si="149"/>
        <v>2759.5642499999999</v>
      </c>
      <c r="E202" s="105">
        <f t="shared" si="149"/>
        <v>2508.8530499999997</v>
      </c>
      <c r="F202" s="105">
        <f t="shared" ref="F202:I202" si="153">F54*$K$4</f>
        <v>2244.2134500000002</v>
      </c>
      <c r="G202" s="105">
        <f t="shared" si="153"/>
        <v>2071.2691500000001</v>
      </c>
      <c r="H202" s="105">
        <f t="shared" si="153"/>
        <v>1634.8459499999999</v>
      </c>
      <c r="I202" s="105">
        <f t="shared" si="153"/>
        <v>1340.5736790000001</v>
      </c>
    </row>
    <row r="203" spans="1:9" ht="14" hidden="1" x14ac:dyDescent="0.2">
      <c r="A203" s="84">
        <v>63</v>
      </c>
      <c r="B203" s="116"/>
      <c r="C203" s="105">
        <f t="shared" si="149"/>
        <v>3404.3330999999998</v>
      </c>
      <c r="D203" s="105">
        <f t="shared" si="149"/>
        <v>3038.1322500000001</v>
      </c>
      <c r="E203" s="105">
        <f t="shared" si="149"/>
        <v>2762.4659999999999</v>
      </c>
      <c r="F203" s="105">
        <f t="shared" ref="F203:I203" si="154">F55*$K$4</f>
        <v>2471.1303000000003</v>
      </c>
      <c r="G203" s="105">
        <f t="shared" si="154"/>
        <v>2280.7754999999997</v>
      </c>
      <c r="H203" s="105">
        <f t="shared" si="154"/>
        <v>1799.66535</v>
      </c>
      <c r="I203" s="105">
        <f t="shared" si="154"/>
        <v>1475.7255870000001</v>
      </c>
    </row>
    <row r="204" spans="1:9" ht="14" hidden="1" x14ac:dyDescent="0.2">
      <c r="A204" s="84">
        <v>64</v>
      </c>
      <c r="B204" s="116"/>
      <c r="C204" s="105">
        <f t="shared" si="149"/>
        <v>3717.1417499999998</v>
      </c>
      <c r="D204" s="105">
        <f t="shared" si="149"/>
        <v>3317.2806</v>
      </c>
      <c r="E204" s="105">
        <f t="shared" si="149"/>
        <v>3016.0789500000001</v>
      </c>
      <c r="F204" s="105">
        <f t="shared" ref="F204:I204" si="155">F56*$K$4</f>
        <v>2698.6275000000001</v>
      </c>
      <c r="G204" s="105">
        <f t="shared" si="155"/>
        <v>2490.2818499999998</v>
      </c>
      <c r="H204" s="105">
        <f t="shared" si="155"/>
        <v>1965.0651</v>
      </c>
      <c r="I204" s="105">
        <f t="shared" si="155"/>
        <v>1611.3533820000002</v>
      </c>
    </row>
    <row r="205" spans="1:9" ht="14" hidden="1" x14ac:dyDescent="0.2">
      <c r="A205" s="84">
        <v>65</v>
      </c>
      <c r="B205" s="116"/>
      <c r="C205" s="105">
        <f t="shared" si="149"/>
        <v>3731.6504999999997</v>
      </c>
      <c r="D205" s="105">
        <f t="shared" si="149"/>
        <v>3330.6286500000001</v>
      </c>
      <c r="E205" s="105">
        <f t="shared" si="149"/>
        <v>3028.2663000000002</v>
      </c>
      <c r="F205" s="105">
        <f t="shared" ref="F205:I205" si="156">F57*$K$4</f>
        <v>2709.0738000000001</v>
      </c>
      <c r="G205" s="105">
        <f t="shared" si="156"/>
        <v>2500.1478000000002</v>
      </c>
      <c r="H205" s="105">
        <f t="shared" si="156"/>
        <v>1973.19</v>
      </c>
      <c r="I205" s="105">
        <f t="shared" si="156"/>
        <v>1618.0158000000001</v>
      </c>
    </row>
    <row r="206" spans="1:9" ht="14" hidden="1" x14ac:dyDescent="0.2">
      <c r="A206" s="84">
        <v>66</v>
      </c>
      <c r="B206" s="116"/>
      <c r="C206" s="105">
        <f t="shared" si="149"/>
        <v>3747.3199500000001</v>
      </c>
      <c r="D206" s="105">
        <f t="shared" si="149"/>
        <v>3343.9766999999997</v>
      </c>
      <c r="E206" s="105">
        <f t="shared" si="149"/>
        <v>3041.0340000000001</v>
      </c>
      <c r="F206" s="105">
        <f t="shared" ref="F206:I206" si="157">F58*$K$4</f>
        <v>2720.6808000000001</v>
      </c>
      <c r="G206" s="105">
        <f t="shared" si="157"/>
        <v>2510.0137500000001</v>
      </c>
      <c r="H206" s="105">
        <f t="shared" si="157"/>
        <v>1981.3149000000001</v>
      </c>
      <c r="I206" s="105">
        <f t="shared" si="157"/>
        <v>1624.6782180000002</v>
      </c>
    </row>
    <row r="207" spans="1:9" ht="14" hidden="1" x14ac:dyDescent="0.2">
      <c r="A207" s="84">
        <v>67</v>
      </c>
      <c r="B207" s="116"/>
      <c r="C207" s="105">
        <f t="shared" si="149"/>
        <v>4165.7523000000001</v>
      </c>
      <c r="D207" s="105">
        <f t="shared" si="149"/>
        <v>3717.7221</v>
      </c>
      <c r="E207" s="105">
        <f t="shared" si="149"/>
        <v>3380.5387500000002</v>
      </c>
      <c r="F207" s="105">
        <f t="shared" ref="F207:I207" si="158">F59*$K$4</f>
        <v>3023.6235000000001</v>
      </c>
      <c r="G207" s="105">
        <f t="shared" si="158"/>
        <v>2790.3228000000004</v>
      </c>
      <c r="H207" s="105">
        <f t="shared" si="158"/>
        <v>2202.4282499999999</v>
      </c>
      <c r="I207" s="105">
        <f t="shared" si="158"/>
        <v>1805.9911649999999</v>
      </c>
    </row>
    <row r="208" spans="1:9" ht="14" hidden="1" x14ac:dyDescent="0.2">
      <c r="A208" s="84">
        <v>68</v>
      </c>
      <c r="B208" s="116"/>
      <c r="C208" s="105">
        <f t="shared" si="149"/>
        <v>4585.9257000000007</v>
      </c>
      <c r="D208" s="105">
        <f t="shared" si="149"/>
        <v>4092.6282000000001</v>
      </c>
      <c r="E208" s="105">
        <f t="shared" si="149"/>
        <v>3721.2041999999997</v>
      </c>
      <c r="F208" s="105">
        <f t="shared" ref="F208:I208" si="159">F60*$K$4</f>
        <v>3328.8876</v>
      </c>
      <c r="G208" s="105">
        <f t="shared" si="159"/>
        <v>3072.3729000000003</v>
      </c>
      <c r="H208" s="105">
        <f t="shared" si="159"/>
        <v>2424.7022999999999</v>
      </c>
      <c r="I208" s="105">
        <f t="shared" si="159"/>
        <v>1988.2558860000004</v>
      </c>
    </row>
    <row r="209" spans="1:9" ht="14" hidden="1" x14ac:dyDescent="0.2">
      <c r="A209" s="84">
        <v>69</v>
      </c>
      <c r="B209" s="116"/>
      <c r="C209" s="105">
        <f t="shared" si="149"/>
        <v>4796.0124000000005</v>
      </c>
      <c r="D209" s="105">
        <f t="shared" si="149"/>
        <v>4280.0812500000002</v>
      </c>
      <c r="E209" s="105">
        <f t="shared" si="149"/>
        <v>3891.8271</v>
      </c>
      <c r="F209" s="105">
        <f t="shared" ref="F209:I209" si="160">F61*$K$4</f>
        <v>3481.5196500000002</v>
      </c>
      <c r="G209" s="105">
        <f t="shared" si="160"/>
        <v>3212.8176000000003</v>
      </c>
      <c r="H209" s="105">
        <f t="shared" si="160"/>
        <v>2534.9688000000001</v>
      </c>
      <c r="I209" s="105">
        <f t="shared" si="160"/>
        <v>2078.6744160000003</v>
      </c>
    </row>
    <row r="210" spans="1:9" ht="14" hidden="1" x14ac:dyDescent="0.2">
      <c r="A210" s="84">
        <v>70</v>
      </c>
      <c r="B210" s="116"/>
      <c r="C210" s="105">
        <f t="shared" si="149"/>
        <v>4829.6727000000001</v>
      </c>
      <c r="D210" s="105">
        <f t="shared" si="149"/>
        <v>4310.2594499999996</v>
      </c>
      <c r="E210" s="105">
        <f t="shared" si="149"/>
        <v>3919.1035500000003</v>
      </c>
      <c r="F210" s="105">
        <f t="shared" ref="F210:I210" si="161">F62*$K$4</f>
        <v>3505.89435</v>
      </c>
      <c r="G210" s="105">
        <f t="shared" si="161"/>
        <v>3235.4512500000001</v>
      </c>
      <c r="H210" s="105">
        <f t="shared" si="161"/>
        <v>2552.9596499999998</v>
      </c>
      <c r="I210" s="105">
        <f t="shared" si="161"/>
        <v>2093.4269130000002</v>
      </c>
    </row>
    <row r="211" spans="1:9" ht="14" hidden="1" x14ac:dyDescent="0.2">
      <c r="A211" s="84">
        <v>71</v>
      </c>
      <c r="B211" s="116"/>
      <c r="C211" s="105">
        <f t="shared" si="149"/>
        <v>5437.8795</v>
      </c>
      <c r="D211" s="105">
        <f t="shared" si="149"/>
        <v>4852.8867</v>
      </c>
      <c r="E211" s="105">
        <f t="shared" si="149"/>
        <v>4412.9813999999997</v>
      </c>
      <c r="F211" s="105">
        <f t="shared" ref="F211:I211" si="162">F63*$K$4</f>
        <v>3947.5407</v>
      </c>
      <c r="G211" s="105">
        <f t="shared" si="162"/>
        <v>3642.8569499999999</v>
      </c>
      <c r="H211" s="105">
        <f t="shared" si="162"/>
        <v>2875.0539000000003</v>
      </c>
      <c r="I211" s="105">
        <f t="shared" si="162"/>
        <v>2357.5441980000001</v>
      </c>
    </row>
    <row r="212" spans="1:9" ht="14" hidden="1" x14ac:dyDescent="0.2">
      <c r="A212" s="84">
        <v>72</v>
      </c>
      <c r="B212" s="116"/>
      <c r="C212" s="105">
        <f t="shared" si="149"/>
        <v>6044.3452500000003</v>
      </c>
      <c r="D212" s="105">
        <f t="shared" si="149"/>
        <v>5394.3532500000001</v>
      </c>
      <c r="E212" s="105">
        <f t="shared" si="149"/>
        <v>4905.6985500000001</v>
      </c>
      <c r="F212" s="105">
        <f t="shared" ref="F212:I212" si="163">F64*$K$4</f>
        <v>4387.4459999999999</v>
      </c>
      <c r="G212" s="105">
        <f t="shared" si="163"/>
        <v>4049.6822999999999</v>
      </c>
      <c r="H212" s="105">
        <f t="shared" si="163"/>
        <v>3195.9874500000001</v>
      </c>
      <c r="I212" s="105">
        <f t="shared" si="163"/>
        <v>2620.7097090000002</v>
      </c>
    </row>
    <row r="213" spans="1:9" ht="14" hidden="1" x14ac:dyDescent="0.2">
      <c r="A213" s="84">
        <v>73</v>
      </c>
      <c r="B213" s="116"/>
      <c r="C213" s="105">
        <f t="shared" si="149"/>
        <v>6652.5520500000002</v>
      </c>
      <c r="D213" s="105">
        <f t="shared" si="149"/>
        <v>5936.9805000000006</v>
      </c>
      <c r="E213" s="105">
        <f t="shared" si="149"/>
        <v>5397.8353500000003</v>
      </c>
      <c r="F213" s="105">
        <f t="shared" ref="F213:I213" si="164">F65*$K$4</f>
        <v>4829.0923499999999</v>
      </c>
      <c r="G213" s="105">
        <f t="shared" si="164"/>
        <v>4456.5076499999996</v>
      </c>
      <c r="H213" s="105">
        <f t="shared" si="164"/>
        <v>3516.9210000000003</v>
      </c>
      <c r="I213" s="105">
        <f t="shared" si="164"/>
        <v>2883.8752200000004</v>
      </c>
    </row>
    <row r="214" spans="1:9" ht="14" hidden="1" x14ac:dyDescent="0.2">
      <c r="A214" s="84">
        <v>74</v>
      </c>
      <c r="B214" s="116"/>
      <c r="C214" s="105">
        <f t="shared" si="149"/>
        <v>7260.1785</v>
      </c>
      <c r="D214" s="105">
        <f t="shared" si="149"/>
        <v>6480.1881000000003</v>
      </c>
      <c r="E214" s="105">
        <f t="shared" si="149"/>
        <v>5891.7132000000001</v>
      </c>
      <c r="F214" s="105">
        <f t="shared" ref="F214:I214" si="165">F66*$K$4</f>
        <v>5270.7386999999999</v>
      </c>
      <c r="G214" s="105">
        <f t="shared" si="165"/>
        <v>4863.9133499999998</v>
      </c>
      <c r="H214" s="105">
        <f t="shared" si="165"/>
        <v>3838.4349000000002</v>
      </c>
      <c r="I214" s="105">
        <f t="shared" si="165"/>
        <v>3147.5166180000006</v>
      </c>
    </row>
    <row r="215" spans="1:9" ht="14" hidden="1" x14ac:dyDescent="0.2">
      <c r="A215" s="84">
        <v>75</v>
      </c>
      <c r="B215" s="116"/>
      <c r="C215" s="105">
        <f t="shared" si="149"/>
        <v>7932.8041500000008</v>
      </c>
      <c r="D215" s="105">
        <f t="shared" si="149"/>
        <v>7079.6896499999993</v>
      </c>
      <c r="E215" s="105">
        <f t="shared" si="149"/>
        <v>6437.2422000000006</v>
      </c>
      <c r="F215" s="105">
        <f t="shared" ref="F215:I215" si="166">F67*$K$4</f>
        <v>5758.2327000000005</v>
      </c>
      <c r="G215" s="105">
        <f t="shared" si="166"/>
        <v>5314.8453</v>
      </c>
      <c r="H215" s="105">
        <f t="shared" si="166"/>
        <v>4193.6091000000006</v>
      </c>
      <c r="I215" s="105">
        <f t="shared" si="166"/>
        <v>3438.7594620000004</v>
      </c>
    </row>
    <row r="216" spans="1:9" ht="14" hidden="1" x14ac:dyDescent="0.2">
      <c r="A216" s="84">
        <v>76</v>
      </c>
      <c r="B216" s="116"/>
      <c r="C216" s="105">
        <f t="shared" si="149"/>
        <v>7932.8041500000008</v>
      </c>
      <c r="D216" s="105">
        <f t="shared" si="149"/>
        <v>7079.6896499999993</v>
      </c>
      <c r="E216" s="105">
        <f t="shared" si="149"/>
        <v>6437.2422000000006</v>
      </c>
      <c r="F216" s="105">
        <f t="shared" ref="F216:I216" si="167">F68*$K$4</f>
        <v>5758.2327000000005</v>
      </c>
      <c r="G216" s="105">
        <f t="shared" si="167"/>
        <v>5314.8453</v>
      </c>
      <c r="H216" s="105">
        <f t="shared" si="167"/>
        <v>4193.6091000000006</v>
      </c>
      <c r="I216" s="105">
        <f t="shared" si="167"/>
        <v>3438.7594620000004</v>
      </c>
    </row>
    <row r="217" spans="1:9" ht="14" hidden="1" x14ac:dyDescent="0.2">
      <c r="A217" s="84">
        <v>77</v>
      </c>
      <c r="B217" s="116"/>
      <c r="C217" s="105">
        <f t="shared" si="149"/>
        <v>7932.8041500000008</v>
      </c>
      <c r="D217" s="105">
        <f t="shared" si="149"/>
        <v>7079.6896499999993</v>
      </c>
      <c r="E217" s="105">
        <f t="shared" si="149"/>
        <v>6437.2422000000006</v>
      </c>
      <c r="F217" s="105">
        <f t="shared" ref="F217:I217" si="168">F69*$K$4</f>
        <v>5758.2327000000005</v>
      </c>
      <c r="G217" s="105">
        <f t="shared" si="168"/>
        <v>5314.8453</v>
      </c>
      <c r="H217" s="105">
        <f t="shared" si="168"/>
        <v>4193.6091000000006</v>
      </c>
      <c r="I217" s="105">
        <f t="shared" si="168"/>
        <v>3438.7594620000004</v>
      </c>
    </row>
    <row r="218" spans="1:9" ht="14" hidden="1" x14ac:dyDescent="0.2">
      <c r="A218" s="84">
        <v>78</v>
      </c>
      <c r="B218" s="116"/>
      <c r="C218" s="105">
        <f t="shared" si="149"/>
        <v>7932.8041500000008</v>
      </c>
      <c r="D218" s="105">
        <f t="shared" si="149"/>
        <v>7079.6896499999993</v>
      </c>
      <c r="E218" s="105">
        <f t="shared" si="149"/>
        <v>6437.2422000000006</v>
      </c>
      <c r="F218" s="105">
        <f t="shared" ref="F218:I218" si="169">F70*$K$4</f>
        <v>5758.2327000000005</v>
      </c>
      <c r="G218" s="105">
        <f t="shared" si="169"/>
        <v>5314.8453</v>
      </c>
      <c r="H218" s="105">
        <f t="shared" si="169"/>
        <v>4193.6091000000006</v>
      </c>
      <c r="I218" s="105">
        <f t="shared" si="169"/>
        <v>3438.7594620000004</v>
      </c>
    </row>
    <row r="219" spans="1:9" ht="14" hidden="1" x14ac:dyDescent="0.2">
      <c r="A219" s="84">
        <v>79</v>
      </c>
      <c r="B219" s="116"/>
      <c r="C219" s="105">
        <f t="shared" ref="C219:E227" si="170">C71*$K$4</f>
        <v>7932.8041500000008</v>
      </c>
      <c r="D219" s="105">
        <f t="shared" si="170"/>
        <v>7079.6896499999993</v>
      </c>
      <c r="E219" s="105">
        <f t="shared" si="170"/>
        <v>6437.2422000000006</v>
      </c>
      <c r="F219" s="105">
        <f t="shared" ref="F219:I219" si="171">F71*$K$4</f>
        <v>5758.2327000000005</v>
      </c>
      <c r="G219" s="105">
        <f t="shared" si="171"/>
        <v>5314.8453</v>
      </c>
      <c r="H219" s="105">
        <f t="shared" si="171"/>
        <v>4193.6091000000006</v>
      </c>
      <c r="I219" s="105">
        <f t="shared" si="171"/>
        <v>3438.7594620000004</v>
      </c>
    </row>
    <row r="220" spans="1:9" ht="14" hidden="1" x14ac:dyDescent="0.2">
      <c r="A220" s="84">
        <v>80</v>
      </c>
      <c r="B220" s="116"/>
      <c r="C220" s="105">
        <f t="shared" si="170"/>
        <v>7932.8041500000008</v>
      </c>
      <c r="D220" s="105">
        <f t="shared" si="170"/>
        <v>7079.6896499999993</v>
      </c>
      <c r="E220" s="105">
        <f t="shared" si="170"/>
        <v>6437.2422000000006</v>
      </c>
      <c r="F220" s="105">
        <f t="shared" ref="F220:I220" si="172">F72*$K$4</f>
        <v>5758.2327000000005</v>
      </c>
      <c r="G220" s="105">
        <f t="shared" si="172"/>
        <v>5314.8453</v>
      </c>
      <c r="H220" s="105">
        <f t="shared" si="172"/>
        <v>4193.6091000000006</v>
      </c>
      <c r="I220" s="105">
        <f t="shared" si="172"/>
        <v>3438.7594620000004</v>
      </c>
    </row>
    <row r="221" spans="1:9" ht="14" hidden="1" x14ac:dyDescent="0.2">
      <c r="A221" s="84">
        <v>81</v>
      </c>
      <c r="B221" s="116"/>
      <c r="C221" s="105">
        <f t="shared" si="170"/>
        <v>7932.8041500000008</v>
      </c>
      <c r="D221" s="105">
        <f t="shared" si="170"/>
        <v>7079.6896499999993</v>
      </c>
      <c r="E221" s="105">
        <f t="shared" si="170"/>
        <v>6437.2422000000006</v>
      </c>
      <c r="F221" s="105">
        <f t="shared" ref="F221:I221" si="173">F73*$K$4</f>
        <v>5758.2327000000005</v>
      </c>
      <c r="G221" s="105">
        <f t="shared" si="173"/>
        <v>5314.8453</v>
      </c>
      <c r="H221" s="105">
        <f t="shared" si="173"/>
        <v>4193.6091000000006</v>
      </c>
      <c r="I221" s="105">
        <f t="shared" si="173"/>
        <v>3438.7594620000004</v>
      </c>
    </row>
    <row r="222" spans="1:9" ht="14" hidden="1" x14ac:dyDescent="0.2">
      <c r="A222" s="84">
        <v>82</v>
      </c>
      <c r="B222" s="116"/>
      <c r="C222" s="105">
        <f t="shared" si="170"/>
        <v>7932.8041500000008</v>
      </c>
      <c r="D222" s="105">
        <f t="shared" si="170"/>
        <v>7079.6896499999993</v>
      </c>
      <c r="E222" s="105">
        <f t="shared" si="170"/>
        <v>6437.2422000000006</v>
      </c>
      <c r="F222" s="105">
        <f t="shared" ref="F222:I222" si="174">F74*$K$4</f>
        <v>5758.2327000000005</v>
      </c>
      <c r="G222" s="105">
        <f t="shared" si="174"/>
        <v>5314.8453</v>
      </c>
      <c r="H222" s="105">
        <f t="shared" si="174"/>
        <v>4193.6091000000006</v>
      </c>
      <c r="I222" s="105">
        <f t="shared" si="174"/>
        <v>3438.7594620000004</v>
      </c>
    </row>
    <row r="223" spans="1:9" ht="14" hidden="1" x14ac:dyDescent="0.2">
      <c r="A223" s="84">
        <v>83</v>
      </c>
      <c r="B223" s="116"/>
      <c r="C223" s="105">
        <f t="shared" si="170"/>
        <v>7932.8041500000008</v>
      </c>
      <c r="D223" s="105">
        <f t="shared" si="170"/>
        <v>7079.6896499999993</v>
      </c>
      <c r="E223" s="105">
        <f t="shared" si="170"/>
        <v>6437.2422000000006</v>
      </c>
      <c r="F223" s="105">
        <f t="shared" ref="F223:I223" si="175">F75*$K$4</f>
        <v>5758.2327000000005</v>
      </c>
      <c r="G223" s="105">
        <f t="shared" si="175"/>
        <v>5314.8453</v>
      </c>
      <c r="H223" s="105">
        <f t="shared" si="175"/>
        <v>4193.6091000000006</v>
      </c>
      <c r="I223" s="105">
        <f t="shared" si="175"/>
        <v>3438.7594620000004</v>
      </c>
    </row>
    <row r="224" spans="1:9" ht="14" hidden="1" x14ac:dyDescent="0.2">
      <c r="A224" s="84">
        <v>84</v>
      </c>
      <c r="B224" s="116" t="s">
        <v>75</v>
      </c>
      <c r="C224" s="105">
        <f t="shared" si="170"/>
        <v>7932.8041500000008</v>
      </c>
      <c r="D224" s="105">
        <f t="shared" si="170"/>
        <v>7079.6896499999993</v>
      </c>
      <c r="E224" s="105">
        <f t="shared" si="170"/>
        <v>6437.2422000000006</v>
      </c>
      <c r="F224" s="105">
        <f t="shared" ref="F224:I224" si="176">F76*$K$4</f>
        <v>5758.2327000000005</v>
      </c>
      <c r="G224" s="105">
        <f t="shared" si="176"/>
        <v>5314.8453</v>
      </c>
      <c r="H224" s="105">
        <f t="shared" si="176"/>
        <v>4193.6091000000006</v>
      </c>
      <c r="I224" s="105">
        <f t="shared" si="176"/>
        <v>3438.7594620000004</v>
      </c>
    </row>
    <row r="225" spans="1:9" ht="14" hidden="1" x14ac:dyDescent="0.2">
      <c r="A225" s="84">
        <v>1</v>
      </c>
      <c r="B225" s="116" t="s">
        <v>76</v>
      </c>
      <c r="C225" s="105">
        <f t="shared" si="170"/>
        <v>448.03020000000004</v>
      </c>
      <c r="D225" s="105">
        <f t="shared" si="170"/>
        <v>400.44150000000002</v>
      </c>
      <c r="E225" s="105">
        <f t="shared" si="170"/>
        <v>363.87944999999996</v>
      </c>
      <c r="F225" s="105">
        <f t="shared" ref="F225:I225" si="177">F77*$K$4</f>
        <v>325.57634999999999</v>
      </c>
      <c r="G225" s="105">
        <f t="shared" si="177"/>
        <v>300.04095000000001</v>
      </c>
      <c r="H225" s="105">
        <f t="shared" si="177"/>
        <v>236.78280000000001</v>
      </c>
      <c r="I225" s="105">
        <f t="shared" si="177"/>
        <v>194.16189600000001</v>
      </c>
    </row>
    <row r="226" spans="1:9" ht="14" hidden="1" x14ac:dyDescent="0.2">
      <c r="A226" s="84">
        <v>2</v>
      </c>
      <c r="B226" s="116" t="s">
        <v>77</v>
      </c>
      <c r="C226" s="105">
        <f t="shared" si="170"/>
        <v>734.14274999999998</v>
      </c>
      <c r="D226" s="105">
        <f t="shared" si="170"/>
        <v>655.21514999999999</v>
      </c>
      <c r="E226" s="105">
        <f t="shared" si="170"/>
        <v>595.43910000000005</v>
      </c>
      <c r="F226" s="105">
        <f t="shared" ref="F226:I226" si="178">F78*$K$4</f>
        <v>532.76130000000001</v>
      </c>
      <c r="G226" s="105">
        <f t="shared" si="178"/>
        <v>492.13679999999999</v>
      </c>
      <c r="H226" s="105">
        <f t="shared" si="178"/>
        <v>388.25414999999998</v>
      </c>
      <c r="I226" s="105">
        <f t="shared" si="178"/>
        <v>318.36840300000006</v>
      </c>
    </row>
    <row r="227" spans="1:9" ht="14" hidden="1" x14ac:dyDescent="0.2">
      <c r="A227" s="84">
        <v>3</v>
      </c>
      <c r="B227" s="116" t="s">
        <v>78</v>
      </c>
      <c r="C227" s="105">
        <f t="shared" si="170"/>
        <v>1072.4868000000001</v>
      </c>
      <c r="D227" s="105">
        <f t="shared" si="170"/>
        <v>957.5775000000001</v>
      </c>
      <c r="E227" s="105">
        <f t="shared" si="170"/>
        <v>870.52500000000009</v>
      </c>
      <c r="F227" s="105">
        <f t="shared" ref="F227:I227" si="179">F79*$K$4</f>
        <v>778.8297</v>
      </c>
      <c r="G227" s="105">
        <f t="shared" si="179"/>
        <v>718.47329999999999</v>
      </c>
      <c r="H227" s="105">
        <f t="shared" si="179"/>
        <v>567.00195000000008</v>
      </c>
      <c r="I227" s="105">
        <f t="shared" si="179"/>
        <v>464.94159900000005</v>
      </c>
    </row>
    <row r="228" spans="1:9" hidden="1" x14ac:dyDescent="0.15">
      <c r="A228" s="84"/>
      <c r="B228" s="114"/>
      <c r="C228" s="115"/>
      <c r="D228" s="115"/>
      <c r="E228" s="115"/>
      <c r="F228" s="115"/>
      <c r="G228" s="115"/>
    </row>
    <row r="229" spans="1:9" hidden="1" x14ac:dyDescent="0.15">
      <c r="A229" s="84"/>
      <c r="B229" s="114"/>
      <c r="C229" s="115"/>
      <c r="D229" s="115"/>
      <c r="E229" s="115"/>
      <c r="F229" s="115"/>
      <c r="G229" s="115"/>
    </row>
    <row r="230" spans="1:9" hidden="1" x14ac:dyDescent="0.15">
      <c r="A230" s="87"/>
      <c r="B230" s="87"/>
      <c r="C230" s="87"/>
      <c r="D230" s="87"/>
      <c r="E230" s="87"/>
      <c r="F230" s="87"/>
      <c r="G230" s="87"/>
    </row>
    <row r="231" spans="1:9" ht="18" hidden="1" x14ac:dyDescent="0.2">
      <c r="A231" s="188" t="s">
        <v>57</v>
      </c>
      <c r="B231" s="189"/>
      <c r="C231" s="189"/>
      <c r="D231" s="189"/>
      <c r="E231" s="189"/>
      <c r="F231" s="189"/>
      <c r="G231" s="189"/>
      <c r="H231" s="189"/>
      <c r="I231" s="189"/>
    </row>
    <row r="232" spans="1:9" hidden="1" x14ac:dyDescent="0.15">
      <c r="A232" s="259" t="s">
        <v>72</v>
      </c>
      <c r="B232" s="260"/>
      <c r="C232" s="120">
        <v>500</v>
      </c>
      <c r="D232" s="120">
        <v>1000</v>
      </c>
      <c r="E232" s="120">
        <v>1000</v>
      </c>
      <c r="F232" s="120">
        <v>1000</v>
      </c>
      <c r="G232" s="120">
        <v>10000</v>
      </c>
      <c r="H232" s="121">
        <v>20000</v>
      </c>
      <c r="I232" s="121">
        <v>30000</v>
      </c>
    </row>
    <row r="233" spans="1:9" ht="14" hidden="1" x14ac:dyDescent="0.2">
      <c r="A233" s="84">
        <v>18</v>
      </c>
      <c r="B233" s="116"/>
      <c r="C233" s="105">
        <f>C10*$K$3</f>
        <v>500.46975000000003</v>
      </c>
      <c r="D233" s="105">
        <f>D10*$K$3</f>
        <v>446.56837500000006</v>
      </c>
      <c r="E233" s="105">
        <f>E10*$K$3</f>
        <v>405.91650000000004</v>
      </c>
      <c r="F233" s="105">
        <f>F10*$K$3</f>
        <v>363.457875</v>
      </c>
      <c r="G233" s="105">
        <f t="shared" ref="G233:I233" si="180">G10*$K$3</f>
        <v>335.15212500000001</v>
      </c>
      <c r="H233" s="105">
        <f t="shared" si="180"/>
        <v>264.688875</v>
      </c>
      <c r="I233" s="105">
        <f t="shared" si="180"/>
        <v>217.04487750000004</v>
      </c>
    </row>
    <row r="234" spans="1:9" ht="14" hidden="1" x14ac:dyDescent="0.2">
      <c r="A234" s="84">
        <v>19</v>
      </c>
      <c r="B234" s="116"/>
      <c r="C234" s="105">
        <f t="shared" ref="C234:E253" si="181">C11*$K$3</f>
        <v>508.60012500000005</v>
      </c>
      <c r="D234" s="105">
        <f t="shared" si="181"/>
        <v>453.79537500000004</v>
      </c>
      <c r="E234" s="105">
        <f t="shared" si="181"/>
        <v>412.54124999999999</v>
      </c>
      <c r="F234" s="105">
        <f t="shared" ref="F234:I234" si="182">F11*$K$3</f>
        <v>369.17925000000002</v>
      </c>
      <c r="G234" s="105">
        <f t="shared" si="182"/>
        <v>340.57237500000002</v>
      </c>
      <c r="H234" s="105">
        <f t="shared" si="182"/>
        <v>268.90462500000001</v>
      </c>
      <c r="I234" s="105">
        <f t="shared" si="182"/>
        <v>220.50179250000002</v>
      </c>
    </row>
    <row r="235" spans="1:9" ht="14" hidden="1" x14ac:dyDescent="0.2">
      <c r="A235" s="84">
        <v>20</v>
      </c>
      <c r="B235" s="116"/>
      <c r="C235" s="105">
        <f t="shared" si="181"/>
        <v>516.42937500000005</v>
      </c>
      <c r="D235" s="105">
        <f t="shared" si="181"/>
        <v>461.02237500000001</v>
      </c>
      <c r="E235" s="105">
        <f t="shared" si="181"/>
        <v>419.16600000000005</v>
      </c>
      <c r="F235" s="105">
        <f t="shared" ref="F235:I235" si="183">F12*$K$3</f>
        <v>375.20175</v>
      </c>
      <c r="G235" s="105">
        <f t="shared" si="183"/>
        <v>346.29375000000005</v>
      </c>
      <c r="H235" s="105">
        <f t="shared" si="183"/>
        <v>273.12037500000002</v>
      </c>
      <c r="I235" s="105">
        <f t="shared" si="183"/>
        <v>223.95870750000003</v>
      </c>
    </row>
    <row r="236" spans="1:9" ht="14" hidden="1" x14ac:dyDescent="0.2">
      <c r="A236" s="84">
        <v>21</v>
      </c>
      <c r="B236" s="116"/>
      <c r="C236" s="105">
        <f t="shared" si="181"/>
        <v>524.55975000000001</v>
      </c>
      <c r="D236" s="105">
        <f t="shared" si="181"/>
        <v>468.24937499999999</v>
      </c>
      <c r="E236" s="105">
        <f t="shared" si="181"/>
        <v>425.79075</v>
      </c>
      <c r="F236" s="105">
        <f t="shared" ref="F236:I236" si="184">F13*$K$3</f>
        <v>380.92312500000003</v>
      </c>
      <c r="G236" s="105">
        <f t="shared" si="184"/>
        <v>351.41287500000004</v>
      </c>
      <c r="H236" s="105">
        <f t="shared" si="184"/>
        <v>277.63725000000005</v>
      </c>
      <c r="I236" s="105">
        <f t="shared" si="184"/>
        <v>227.66254500000005</v>
      </c>
    </row>
    <row r="237" spans="1:9" ht="14" hidden="1" x14ac:dyDescent="0.2">
      <c r="A237" s="84">
        <v>22</v>
      </c>
      <c r="B237" s="116"/>
      <c r="C237" s="105">
        <f t="shared" si="181"/>
        <v>532.38900000000001</v>
      </c>
      <c r="D237" s="105">
        <f t="shared" si="181"/>
        <v>475.17525000000001</v>
      </c>
      <c r="E237" s="105">
        <f t="shared" si="181"/>
        <v>432.41550000000007</v>
      </c>
      <c r="F237" s="105">
        <f t="shared" ref="F237:I237" si="185">F14*$K$3</f>
        <v>386.94562500000006</v>
      </c>
      <c r="G237" s="105">
        <f t="shared" si="185"/>
        <v>356.83312500000005</v>
      </c>
      <c r="H237" s="105">
        <f t="shared" si="185"/>
        <v>281.85300000000007</v>
      </c>
      <c r="I237" s="105">
        <f t="shared" si="185"/>
        <v>231.11946000000003</v>
      </c>
    </row>
    <row r="238" spans="1:9" ht="14" hidden="1" x14ac:dyDescent="0.2">
      <c r="A238" s="84">
        <v>23</v>
      </c>
      <c r="B238" s="116"/>
      <c r="C238" s="105">
        <f t="shared" si="181"/>
        <v>540.82050000000004</v>
      </c>
      <c r="D238" s="105">
        <f t="shared" si="181"/>
        <v>482.40225000000004</v>
      </c>
      <c r="E238" s="105">
        <f t="shared" si="181"/>
        <v>438.739125</v>
      </c>
      <c r="F238" s="105">
        <f t="shared" ref="F238:I238" si="186">F15*$K$3</f>
        <v>392.66699999999997</v>
      </c>
      <c r="G238" s="105">
        <f t="shared" si="186"/>
        <v>362.25337500000001</v>
      </c>
      <c r="H238" s="105">
        <f t="shared" si="186"/>
        <v>286.06875000000002</v>
      </c>
      <c r="I238" s="105">
        <f t="shared" si="186"/>
        <v>234.57637500000004</v>
      </c>
    </row>
    <row r="239" spans="1:9" ht="14" hidden="1" x14ac:dyDescent="0.2">
      <c r="A239" s="84">
        <v>24</v>
      </c>
      <c r="B239" s="116"/>
      <c r="C239" s="105">
        <f t="shared" si="181"/>
        <v>548.64975000000004</v>
      </c>
      <c r="D239" s="105">
        <f t="shared" si="181"/>
        <v>489.62925000000007</v>
      </c>
      <c r="E239" s="105">
        <f t="shared" si="181"/>
        <v>445.36387500000001</v>
      </c>
      <c r="F239" s="105">
        <f t="shared" ref="F239:I239" si="187">F16*$K$3</f>
        <v>398.388375</v>
      </c>
      <c r="G239" s="105">
        <f t="shared" si="187"/>
        <v>367.67362500000002</v>
      </c>
      <c r="H239" s="105">
        <f t="shared" si="187"/>
        <v>289.98337500000002</v>
      </c>
      <c r="I239" s="105">
        <f t="shared" si="187"/>
        <v>237.78636750000001</v>
      </c>
    </row>
    <row r="240" spans="1:9" ht="14" hidden="1" x14ac:dyDescent="0.2">
      <c r="A240" s="84">
        <v>25</v>
      </c>
      <c r="B240" s="116"/>
      <c r="C240" s="105">
        <f t="shared" si="181"/>
        <v>556.780125</v>
      </c>
      <c r="D240" s="105">
        <f t="shared" si="181"/>
        <v>497.15737500000006</v>
      </c>
      <c r="E240" s="105">
        <f t="shared" si="181"/>
        <v>451.98862500000007</v>
      </c>
      <c r="F240" s="105">
        <f t="shared" ref="F240:I240" si="188">F17*$K$3</f>
        <v>404.41087500000003</v>
      </c>
      <c r="G240" s="105">
        <f t="shared" si="188"/>
        <v>372.79275000000001</v>
      </c>
      <c r="H240" s="105">
        <f t="shared" si="188"/>
        <v>294.19912500000004</v>
      </c>
      <c r="I240" s="105">
        <f t="shared" si="188"/>
        <v>241.24328250000005</v>
      </c>
    </row>
    <row r="241" spans="1:9" ht="14" hidden="1" x14ac:dyDescent="0.2">
      <c r="A241" s="84">
        <v>26</v>
      </c>
      <c r="B241" s="116"/>
      <c r="C241" s="105">
        <f t="shared" si="181"/>
        <v>574.54650000000004</v>
      </c>
      <c r="D241" s="105">
        <f t="shared" si="181"/>
        <v>512.81587500000001</v>
      </c>
      <c r="E241" s="105">
        <f t="shared" si="181"/>
        <v>466.14150000000001</v>
      </c>
      <c r="F241" s="105">
        <f t="shared" ref="F241:I241" si="189">F18*$K$3</f>
        <v>417.05812500000002</v>
      </c>
      <c r="G241" s="105">
        <f t="shared" si="189"/>
        <v>384.83774999999997</v>
      </c>
      <c r="H241" s="105">
        <f t="shared" si="189"/>
        <v>303.53400000000005</v>
      </c>
      <c r="I241" s="105">
        <f t="shared" si="189"/>
        <v>248.89788000000004</v>
      </c>
    </row>
    <row r="242" spans="1:9" ht="14" hidden="1" x14ac:dyDescent="0.2">
      <c r="A242" s="84">
        <v>27</v>
      </c>
      <c r="B242" s="116"/>
      <c r="C242" s="105">
        <f t="shared" si="181"/>
        <v>592.01175000000001</v>
      </c>
      <c r="D242" s="105">
        <f t="shared" si="181"/>
        <v>528.17325000000005</v>
      </c>
      <c r="E242" s="105">
        <f t="shared" si="181"/>
        <v>480.59550000000002</v>
      </c>
      <c r="F242" s="105">
        <f t="shared" ref="F242:I242" si="190">F19*$K$3</f>
        <v>429.70537500000006</v>
      </c>
      <c r="G242" s="105">
        <f t="shared" si="190"/>
        <v>396.88275000000004</v>
      </c>
      <c r="H242" s="105">
        <f t="shared" si="190"/>
        <v>312.868875</v>
      </c>
      <c r="I242" s="105">
        <f t="shared" si="190"/>
        <v>256.55247750000001</v>
      </c>
    </row>
    <row r="243" spans="1:9" ht="14" hidden="1" x14ac:dyDescent="0.2">
      <c r="A243" s="84">
        <v>28</v>
      </c>
      <c r="B243" s="116"/>
      <c r="C243" s="105">
        <f t="shared" si="181"/>
        <v>609.77812500000005</v>
      </c>
      <c r="D243" s="105">
        <f t="shared" si="181"/>
        <v>544.13287500000001</v>
      </c>
      <c r="E243" s="105">
        <f t="shared" si="181"/>
        <v>494.74837500000007</v>
      </c>
      <c r="F243" s="105">
        <f t="shared" ref="F243:I243" si="191">F20*$K$3</f>
        <v>442.65375</v>
      </c>
      <c r="G243" s="105">
        <f t="shared" si="191"/>
        <v>408.32550000000003</v>
      </c>
      <c r="H243" s="105">
        <f t="shared" si="191"/>
        <v>322.20375000000001</v>
      </c>
      <c r="I243" s="105">
        <f t="shared" si="191"/>
        <v>264.20707499999997</v>
      </c>
    </row>
    <row r="244" spans="1:9" ht="14" hidden="1" x14ac:dyDescent="0.2">
      <c r="A244" s="84">
        <v>29</v>
      </c>
      <c r="B244" s="116"/>
      <c r="C244" s="105">
        <f t="shared" si="181"/>
        <v>627.24337500000001</v>
      </c>
      <c r="D244" s="105">
        <f t="shared" si="181"/>
        <v>559.79137500000002</v>
      </c>
      <c r="E244" s="105">
        <f t="shared" si="181"/>
        <v>509.20237500000002</v>
      </c>
      <c r="F244" s="105">
        <f t="shared" ref="F244:I244" si="192">F21*$K$3</f>
        <v>455.30099999999999</v>
      </c>
      <c r="G244" s="105">
        <f t="shared" si="192"/>
        <v>420.37049999999999</v>
      </c>
      <c r="H244" s="105">
        <f t="shared" si="192"/>
        <v>331.83975000000004</v>
      </c>
      <c r="I244" s="105">
        <f t="shared" si="192"/>
        <v>272.10859500000004</v>
      </c>
    </row>
    <row r="245" spans="1:9" ht="14" hidden="1" x14ac:dyDescent="0.2">
      <c r="A245" s="84">
        <v>30</v>
      </c>
      <c r="B245" s="116"/>
      <c r="C245" s="105">
        <f t="shared" si="181"/>
        <v>644.7086250000001</v>
      </c>
      <c r="D245" s="105">
        <f t="shared" si="181"/>
        <v>575.44987500000002</v>
      </c>
      <c r="E245" s="105">
        <f t="shared" si="181"/>
        <v>523.35525000000007</v>
      </c>
      <c r="F245" s="105">
        <f t="shared" ref="F245:I245" si="193">F22*$K$3</f>
        <v>468.24937499999999</v>
      </c>
      <c r="G245" s="105">
        <f t="shared" si="193"/>
        <v>432.11437500000005</v>
      </c>
      <c r="H245" s="105">
        <f t="shared" si="193"/>
        <v>341.17462500000005</v>
      </c>
      <c r="I245" s="105">
        <f t="shared" si="193"/>
        <v>279.76319250000006</v>
      </c>
    </row>
    <row r="246" spans="1:9" ht="14" hidden="1" x14ac:dyDescent="0.2">
      <c r="A246" s="84">
        <v>31</v>
      </c>
      <c r="B246" s="116"/>
      <c r="C246" s="105">
        <f t="shared" si="181"/>
        <v>658.86150000000009</v>
      </c>
      <c r="D246" s="105">
        <f t="shared" si="181"/>
        <v>587.79600000000005</v>
      </c>
      <c r="E246" s="105">
        <f t="shared" si="181"/>
        <v>534.49687500000005</v>
      </c>
      <c r="F246" s="105">
        <f t="shared" ref="F246:I246" si="194">F23*$K$3</f>
        <v>478.18650000000002</v>
      </c>
      <c r="G246" s="105">
        <f t="shared" si="194"/>
        <v>441.44925000000001</v>
      </c>
      <c r="H246" s="105">
        <f t="shared" si="194"/>
        <v>348.40162500000002</v>
      </c>
      <c r="I246" s="105">
        <f t="shared" si="194"/>
        <v>285.68933250000003</v>
      </c>
    </row>
    <row r="247" spans="1:9" ht="14" hidden="1" x14ac:dyDescent="0.2">
      <c r="A247" s="84">
        <v>32</v>
      </c>
      <c r="B247" s="116"/>
      <c r="C247" s="105">
        <f t="shared" si="181"/>
        <v>672.71325000000002</v>
      </c>
      <c r="D247" s="105">
        <f t="shared" si="181"/>
        <v>600.14212500000008</v>
      </c>
      <c r="E247" s="105">
        <f t="shared" si="181"/>
        <v>545.93962499999998</v>
      </c>
      <c r="F247" s="105">
        <f t="shared" ref="F247:I247" si="195">F24*$K$3</f>
        <v>488.42475000000002</v>
      </c>
      <c r="G247" s="105">
        <f t="shared" si="195"/>
        <v>450.483</v>
      </c>
      <c r="H247" s="105">
        <f t="shared" si="195"/>
        <v>355.92975000000001</v>
      </c>
      <c r="I247" s="105">
        <f t="shared" si="195"/>
        <v>291.86239500000005</v>
      </c>
    </row>
    <row r="248" spans="1:9" ht="14" hidden="1" x14ac:dyDescent="0.2">
      <c r="A248" s="84">
        <v>33</v>
      </c>
      <c r="B248" s="116"/>
      <c r="C248" s="105">
        <f t="shared" si="181"/>
        <v>686.56500000000005</v>
      </c>
      <c r="D248" s="105">
        <f t="shared" si="181"/>
        <v>612.48825000000011</v>
      </c>
      <c r="E248" s="105">
        <f t="shared" si="181"/>
        <v>557.38237500000002</v>
      </c>
      <c r="F248" s="105">
        <f t="shared" ref="F248:I248" si="196">F25*$K$3</f>
        <v>498.361875</v>
      </c>
      <c r="G248" s="105">
        <f t="shared" si="196"/>
        <v>459.81787500000007</v>
      </c>
      <c r="H248" s="105">
        <f t="shared" si="196"/>
        <v>362.85562500000003</v>
      </c>
      <c r="I248" s="105">
        <f t="shared" si="196"/>
        <v>297.54161249999999</v>
      </c>
    </row>
    <row r="249" spans="1:9" ht="14" hidden="1" x14ac:dyDescent="0.2">
      <c r="A249" s="84">
        <v>34</v>
      </c>
      <c r="B249" s="116"/>
      <c r="C249" s="105">
        <f t="shared" si="181"/>
        <v>700.11562500000002</v>
      </c>
      <c r="D249" s="105">
        <f t="shared" si="181"/>
        <v>624.83437500000002</v>
      </c>
      <c r="E249" s="105">
        <f t="shared" si="181"/>
        <v>568.22287500000004</v>
      </c>
      <c r="F249" s="105">
        <f t="shared" ref="F249:I249" si="197">F26*$K$3</f>
        <v>508.60012500000005</v>
      </c>
      <c r="G249" s="105">
        <f t="shared" si="197"/>
        <v>469.15275000000003</v>
      </c>
      <c r="H249" s="105">
        <f t="shared" si="197"/>
        <v>370.38375000000002</v>
      </c>
      <c r="I249" s="105">
        <f t="shared" si="197"/>
        <v>303.714675</v>
      </c>
    </row>
    <row r="250" spans="1:9" ht="14" hidden="1" x14ac:dyDescent="0.2">
      <c r="A250" s="84">
        <v>35</v>
      </c>
      <c r="B250" s="116"/>
      <c r="C250" s="105">
        <f t="shared" si="181"/>
        <v>713.96737500000006</v>
      </c>
      <c r="D250" s="105">
        <f t="shared" si="181"/>
        <v>637.18050000000005</v>
      </c>
      <c r="E250" s="105">
        <f t="shared" si="181"/>
        <v>579.66562500000009</v>
      </c>
      <c r="F250" s="105">
        <f t="shared" ref="F250:I250" si="198">F27*$K$3</f>
        <v>518.53724999999997</v>
      </c>
      <c r="G250" s="105">
        <f t="shared" si="198"/>
        <v>478.48762500000004</v>
      </c>
      <c r="H250" s="105">
        <f t="shared" si="198"/>
        <v>377.91187500000001</v>
      </c>
      <c r="I250" s="105">
        <f t="shared" si="198"/>
        <v>309.88773750000001</v>
      </c>
    </row>
    <row r="251" spans="1:9" ht="14" hidden="1" x14ac:dyDescent="0.2">
      <c r="A251" s="84">
        <v>36</v>
      </c>
      <c r="B251" s="116"/>
      <c r="C251" s="105">
        <f t="shared" si="181"/>
        <v>732.63712499999997</v>
      </c>
      <c r="D251" s="105">
        <f t="shared" si="181"/>
        <v>653.74237500000004</v>
      </c>
      <c r="E251" s="105">
        <f t="shared" si="181"/>
        <v>594.72187500000007</v>
      </c>
      <c r="F251" s="105">
        <f t="shared" ref="F251:I251" si="199">F28*$K$3</f>
        <v>531.78674999999998</v>
      </c>
      <c r="G251" s="105">
        <f t="shared" si="199"/>
        <v>490.83375000000001</v>
      </c>
      <c r="H251" s="105">
        <f t="shared" si="199"/>
        <v>387.54787499999998</v>
      </c>
      <c r="I251" s="105">
        <f t="shared" si="199"/>
        <v>317.78925750000002</v>
      </c>
    </row>
    <row r="252" spans="1:9" ht="14" hidden="1" x14ac:dyDescent="0.2">
      <c r="A252" s="84">
        <v>37</v>
      </c>
      <c r="B252" s="116"/>
      <c r="C252" s="105">
        <f t="shared" si="181"/>
        <v>751.00575000000003</v>
      </c>
      <c r="D252" s="105">
        <f t="shared" si="181"/>
        <v>670.30425000000002</v>
      </c>
      <c r="E252" s="105">
        <f t="shared" si="181"/>
        <v>609.47699999999998</v>
      </c>
      <c r="F252" s="105">
        <f t="shared" ref="F252:I252" si="200">F29*$K$3</f>
        <v>545.33737499999995</v>
      </c>
      <c r="G252" s="105">
        <f t="shared" si="200"/>
        <v>503.48099999999999</v>
      </c>
      <c r="H252" s="105">
        <f t="shared" si="200"/>
        <v>397.18387500000006</v>
      </c>
      <c r="I252" s="105">
        <f t="shared" si="200"/>
        <v>325.69077750000008</v>
      </c>
    </row>
    <row r="253" spans="1:9" ht="14" hidden="1" x14ac:dyDescent="0.2">
      <c r="A253" s="84">
        <v>38</v>
      </c>
      <c r="B253" s="116"/>
      <c r="C253" s="105">
        <f t="shared" si="181"/>
        <v>769.97662500000001</v>
      </c>
      <c r="D253" s="105">
        <f t="shared" si="181"/>
        <v>686.86612500000012</v>
      </c>
      <c r="E253" s="105">
        <f t="shared" si="181"/>
        <v>624.53324999999995</v>
      </c>
      <c r="F253" s="105">
        <f t="shared" ref="F253:I253" si="201">F30*$K$3</f>
        <v>558.88800000000003</v>
      </c>
      <c r="G253" s="105">
        <f t="shared" si="201"/>
        <v>515.52599999999995</v>
      </c>
      <c r="H253" s="105">
        <f t="shared" si="201"/>
        <v>407.12100000000004</v>
      </c>
      <c r="I253" s="105">
        <f t="shared" si="201"/>
        <v>333.83922000000007</v>
      </c>
    </row>
    <row r="254" spans="1:9" ht="14" hidden="1" x14ac:dyDescent="0.2">
      <c r="A254" s="84">
        <v>39</v>
      </c>
      <c r="B254" s="116"/>
      <c r="C254" s="105">
        <f t="shared" ref="C254:E273" si="202">C31*$K$3</f>
        <v>788.34525000000008</v>
      </c>
      <c r="D254" s="105">
        <f t="shared" si="202"/>
        <v>703.72912500000007</v>
      </c>
      <c r="E254" s="105">
        <f t="shared" si="202"/>
        <v>639.58949999999993</v>
      </c>
      <c r="F254" s="105">
        <f t="shared" ref="F254:I254" si="203">F31*$K$3</f>
        <v>572.13750000000005</v>
      </c>
      <c r="G254" s="105">
        <f t="shared" si="203"/>
        <v>528.17325000000005</v>
      </c>
      <c r="H254" s="105">
        <f t="shared" si="203"/>
        <v>416.75700000000006</v>
      </c>
      <c r="I254" s="105">
        <f t="shared" si="203"/>
        <v>341.74074000000002</v>
      </c>
    </row>
    <row r="255" spans="1:9" ht="14" hidden="1" x14ac:dyDescent="0.2">
      <c r="A255" s="84">
        <v>40</v>
      </c>
      <c r="B255" s="116"/>
      <c r="C255" s="105">
        <f t="shared" si="202"/>
        <v>806.71387500000014</v>
      </c>
      <c r="D255" s="105">
        <f t="shared" si="202"/>
        <v>719.9898750000001</v>
      </c>
      <c r="E255" s="105">
        <f t="shared" si="202"/>
        <v>654.94687500000009</v>
      </c>
      <c r="F255" s="105">
        <f t="shared" ref="F255:I255" si="204">F32*$K$3</f>
        <v>585.38700000000006</v>
      </c>
      <c r="G255" s="105">
        <f t="shared" si="204"/>
        <v>540.51937499999997</v>
      </c>
      <c r="H255" s="105">
        <f t="shared" si="204"/>
        <v>426.39300000000003</v>
      </c>
      <c r="I255" s="105">
        <f t="shared" si="204"/>
        <v>349.64226000000002</v>
      </c>
    </row>
    <row r="256" spans="1:9" ht="14" hidden="1" x14ac:dyDescent="0.2">
      <c r="A256" s="84">
        <v>41</v>
      </c>
      <c r="B256" s="116"/>
      <c r="C256" s="105">
        <f t="shared" si="202"/>
        <v>832.61062500000003</v>
      </c>
      <c r="D256" s="105">
        <f t="shared" si="202"/>
        <v>743.17650000000003</v>
      </c>
      <c r="E256" s="105">
        <f t="shared" si="202"/>
        <v>675.72450000000003</v>
      </c>
      <c r="F256" s="105">
        <f t="shared" ref="F256:I256" si="205">F33*$K$3</f>
        <v>604.35787500000004</v>
      </c>
      <c r="G256" s="105">
        <f t="shared" si="205"/>
        <v>557.98462500000005</v>
      </c>
      <c r="H256" s="105">
        <f t="shared" si="205"/>
        <v>440.24475000000001</v>
      </c>
      <c r="I256" s="105">
        <f t="shared" si="205"/>
        <v>361.00069500000006</v>
      </c>
    </row>
    <row r="257" spans="1:9" ht="14" hidden="1" x14ac:dyDescent="0.2">
      <c r="A257" s="84">
        <v>42</v>
      </c>
      <c r="B257" s="116"/>
      <c r="C257" s="105">
        <f t="shared" si="202"/>
        <v>858.80850000000009</v>
      </c>
      <c r="D257" s="105">
        <f t="shared" si="202"/>
        <v>766.36312500000008</v>
      </c>
      <c r="E257" s="105">
        <f t="shared" si="202"/>
        <v>696.80325000000005</v>
      </c>
      <c r="F257" s="105">
        <f t="shared" ref="F257:I257" si="206">F34*$K$3</f>
        <v>623.32875000000013</v>
      </c>
      <c r="G257" s="105">
        <f t="shared" si="206"/>
        <v>575.14874999999995</v>
      </c>
      <c r="H257" s="105">
        <f t="shared" si="206"/>
        <v>454.09650000000005</v>
      </c>
      <c r="I257" s="105">
        <f t="shared" si="206"/>
        <v>372.35913000000005</v>
      </c>
    </row>
    <row r="258" spans="1:9" ht="14" hidden="1" x14ac:dyDescent="0.2">
      <c r="A258" s="84">
        <v>43</v>
      </c>
      <c r="B258" s="116"/>
      <c r="C258" s="105">
        <f t="shared" si="202"/>
        <v>884.70525000000009</v>
      </c>
      <c r="D258" s="105">
        <f t="shared" si="202"/>
        <v>789.54975000000013</v>
      </c>
      <c r="E258" s="105">
        <f t="shared" si="202"/>
        <v>717.88200000000006</v>
      </c>
      <c r="F258" s="105">
        <f t="shared" ref="F258:I258" si="207">F35*$K$3</f>
        <v>641.99850000000004</v>
      </c>
      <c r="G258" s="105">
        <f t="shared" si="207"/>
        <v>592.61400000000003</v>
      </c>
      <c r="H258" s="105">
        <f t="shared" si="207"/>
        <v>467.64712500000002</v>
      </c>
      <c r="I258" s="105">
        <f t="shared" si="207"/>
        <v>383.4706425</v>
      </c>
    </row>
    <row r="259" spans="1:9" ht="14" hidden="1" x14ac:dyDescent="0.2">
      <c r="A259" s="84">
        <v>44</v>
      </c>
      <c r="B259" s="116"/>
      <c r="C259" s="105">
        <f t="shared" si="202"/>
        <v>910.60199999999998</v>
      </c>
      <c r="D259" s="105">
        <f t="shared" si="202"/>
        <v>812.43525</v>
      </c>
      <c r="E259" s="105">
        <f t="shared" si="202"/>
        <v>738.96075000000008</v>
      </c>
      <c r="F259" s="105">
        <f t="shared" ref="F259:I259" si="208">F36*$K$3</f>
        <v>660.96937500000013</v>
      </c>
      <c r="G259" s="105">
        <f t="shared" si="208"/>
        <v>610.07925</v>
      </c>
      <c r="H259" s="105">
        <f t="shared" si="208"/>
        <v>481.49887500000006</v>
      </c>
      <c r="I259" s="105">
        <f t="shared" si="208"/>
        <v>394.8290775000001</v>
      </c>
    </row>
    <row r="260" spans="1:9" ht="14" hidden="1" x14ac:dyDescent="0.2">
      <c r="A260" s="84">
        <v>45</v>
      </c>
      <c r="B260" s="116"/>
      <c r="C260" s="105">
        <f t="shared" si="202"/>
        <v>936.49874999999997</v>
      </c>
      <c r="D260" s="105">
        <f t="shared" si="202"/>
        <v>835.923</v>
      </c>
      <c r="E260" s="105">
        <f t="shared" si="202"/>
        <v>760.03949999999998</v>
      </c>
      <c r="F260" s="105">
        <f t="shared" ref="F260:I260" si="209">F37*$K$3</f>
        <v>679.94024999999999</v>
      </c>
      <c r="G260" s="105">
        <f t="shared" si="209"/>
        <v>627.54450000000008</v>
      </c>
      <c r="H260" s="105">
        <f t="shared" si="209"/>
        <v>495.35062499999998</v>
      </c>
      <c r="I260" s="105">
        <f t="shared" si="209"/>
        <v>406.18751250000003</v>
      </c>
    </row>
    <row r="261" spans="1:9" ht="14" hidden="1" x14ac:dyDescent="0.2">
      <c r="A261" s="84">
        <v>46</v>
      </c>
      <c r="B261" s="116"/>
      <c r="C261" s="105">
        <f t="shared" si="202"/>
        <v>954.26512500000001</v>
      </c>
      <c r="D261" s="105">
        <f t="shared" si="202"/>
        <v>851.88262500000008</v>
      </c>
      <c r="E261" s="105">
        <f t="shared" si="202"/>
        <v>774.49350000000015</v>
      </c>
      <c r="F261" s="105">
        <f t="shared" ref="F261:I261" si="210">F38*$K$3</f>
        <v>692.88862500000005</v>
      </c>
      <c r="G261" s="105">
        <f t="shared" si="210"/>
        <v>639.28837500000009</v>
      </c>
      <c r="H261" s="105">
        <f t="shared" si="210"/>
        <v>504.68550000000005</v>
      </c>
      <c r="I261" s="105">
        <f t="shared" si="210"/>
        <v>413.8421100000001</v>
      </c>
    </row>
    <row r="262" spans="1:9" ht="14" hidden="1" x14ac:dyDescent="0.2">
      <c r="A262" s="84">
        <v>47</v>
      </c>
      <c r="B262" s="116"/>
      <c r="C262" s="105">
        <f t="shared" si="202"/>
        <v>972.33262500000012</v>
      </c>
      <c r="D262" s="105">
        <f t="shared" si="202"/>
        <v>867.84225000000004</v>
      </c>
      <c r="E262" s="105">
        <f t="shared" si="202"/>
        <v>789.24862500000006</v>
      </c>
      <c r="F262" s="105">
        <f t="shared" ref="F262:I262" si="211">F39*$K$3</f>
        <v>705.83699999999999</v>
      </c>
      <c r="G262" s="105">
        <f t="shared" si="211"/>
        <v>651.33337500000005</v>
      </c>
      <c r="H262" s="105">
        <f t="shared" si="211"/>
        <v>514.02037500000006</v>
      </c>
      <c r="I262" s="105">
        <f t="shared" si="211"/>
        <v>421.49670750000007</v>
      </c>
    </row>
    <row r="263" spans="1:9" ht="14" hidden="1" x14ac:dyDescent="0.2">
      <c r="A263" s="84">
        <v>48</v>
      </c>
      <c r="B263" s="116"/>
      <c r="C263" s="105">
        <f t="shared" si="202"/>
        <v>990.40012500000012</v>
      </c>
      <c r="D263" s="105">
        <f t="shared" si="202"/>
        <v>883.801875</v>
      </c>
      <c r="E263" s="105">
        <f t="shared" si="202"/>
        <v>803.70262500000001</v>
      </c>
      <c r="F263" s="105">
        <f t="shared" ref="F263:I263" si="212">F40*$K$3</f>
        <v>718.78537500000004</v>
      </c>
      <c r="G263" s="105">
        <f t="shared" si="212"/>
        <v>663.67950000000008</v>
      </c>
      <c r="H263" s="105">
        <f t="shared" si="212"/>
        <v>523.65637500000003</v>
      </c>
      <c r="I263" s="105">
        <f t="shared" si="212"/>
        <v>429.39822750000008</v>
      </c>
    </row>
    <row r="264" spans="1:9" ht="14" hidden="1" x14ac:dyDescent="0.2">
      <c r="A264" s="84">
        <v>49</v>
      </c>
      <c r="B264" s="116"/>
      <c r="C264" s="105">
        <f t="shared" si="202"/>
        <v>1008.1665</v>
      </c>
      <c r="D264" s="105">
        <f t="shared" si="202"/>
        <v>899.76150000000007</v>
      </c>
      <c r="E264" s="105">
        <f t="shared" si="202"/>
        <v>818.15662499999996</v>
      </c>
      <c r="F264" s="105">
        <f t="shared" ref="F264:I264" si="213">F41*$K$3</f>
        <v>731.73374999999999</v>
      </c>
      <c r="G264" s="105">
        <f t="shared" si="213"/>
        <v>675.42337500000008</v>
      </c>
      <c r="H264" s="105">
        <f t="shared" si="213"/>
        <v>532.99125000000004</v>
      </c>
      <c r="I264" s="105">
        <f t="shared" si="213"/>
        <v>437.05282499999998</v>
      </c>
    </row>
    <row r="265" spans="1:9" ht="14" hidden="1" x14ac:dyDescent="0.2">
      <c r="A265" s="84">
        <v>50</v>
      </c>
      <c r="B265" s="116"/>
      <c r="C265" s="105">
        <f t="shared" si="202"/>
        <v>1026.2339999999999</v>
      </c>
      <c r="D265" s="105">
        <f t="shared" si="202"/>
        <v>915.72112500000003</v>
      </c>
      <c r="E265" s="105">
        <f t="shared" si="202"/>
        <v>832.61062500000003</v>
      </c>
      <c r="F265" s="105">
        <f t="shared" ref="F265:I265" si="214">F42*$K$3</f>
        <v>744.98325</v>
      </c>
      <c r="G265" s="105">
        <f t="shared" si="214"/>
        <v>687.46837500000004</v>
      </c>
      <c r="H265" s="105">
        <f t="shared" si="214"/>
        <v>542.32612500000005</v>
      </c>
      <c r="I265" s="105">
        <f t="shared" si="214"/>
        <v>444.70742250000006</v>
      </c>
    </row>
    <row r="266" spans="1:9" ht="14" hidden="1" x14ac:dyDescent="0.2">
      <c r="A266" s="84">
        <v>51</v>
      </c>
      <c r="B266" s="116"/>
      <c r="C266" s="105">
        <f t="shared" si="202"/>
        <v>1063.5735</v>
      </c>
      <c r="D266" s="105">
        <f t="shared" si="202"/>
        <v>949.14600000000007</v>
      </c>
      <c r="E266" s="105">
        <f t="shared" si="202"/>
        <v>863.02425000000005</v>
      </c>
      <c r="F266" s="105">
        <f t="shared" ref="F266:I266" si="215">F43*$K$3</f>
        <v>772.08450000000005</v>
      </c>
      <c r="G266" s="105">
        <f t="shared" si="215"/>
        <v>712.46175000000005</v>
      </c>
      <c r="H266" s="105">
        <f t="shared" si="215"/>
        <v>562.50150000000008</v>
      </c>
      <c r="I266" s="105">
        <f t="shared" si="215"/>
        <v>461.25123000000008</v>
      </c>
    </row>
    <row r="267" spans="1:9" ht="14" hidden="1" x14ac:dyDescent="0.2">
      <c r="A267" s="84">
        <v>52</v>
      </c>
      <c r="B267" s="116"/>
      <c r="C267" s="105">
        <f t="shared" si="202"/>
        <v>1100.913</v>
      </c>
      <c r="D267" s="105">
        <f t="shared" si="202"/>
        <v>982.57087500000011</v>
      </c>
      <c r="E267" s="105">
        <f t="shared" si="202"/>
        <v>893.43787499999996</v>
      </c>
      <c r="F267" s="105">
        <f t="shared" ref="F267:I267" si="216">F44*$K$3</f>
        <v>799.1857500000001</v>
      </c>
      <c r="G267" s="105">
        <f t="shared" si="216"/>
        <v>737.75625000000002</v>
      </c>
      <c r="H267" s="105">
        <f t="shared" si="216"/>
        <v>582.07462499999997</v>
      </c>
      <c r="I267" s="105">
        <f t="shared" si="216"/>
        <v>477.30119250000001</v>
      </c>
    </row>
    <row r="268" spans="1:9" ht="14" hidden="1" x14ac:dyDescent="0.2">
      <c r="A268" s="84">
        <v>53</v>
      </c>
      <c r="B268" s="116"/>
      <c r="C268" s="105">
        <f t="shared" si="202"/>
        <v>1138.553625</v>
      </c>
      <c r="D268" s="105">
        <f t="shared" si="202"/>
        <v>1015.99575</v>
      </c>
      <c r="E268" s="105">
        <f t="shared" si="202"/>
        <v>923.8515000000001</v>
      </c>
      <c r="F268" s="105">
        <f t="shared" ref="F268:I268" si="217">F45*$K$3</f>
        <v>826.5881250000001</v>
      </c>
      <c r="G268" s="105">
        <f t="shared" si="217"/>
        <v>762.74962500000004</v>
      </c>
      <c r="H268" s="105">
        <f t="shared" si="217"/>
        <v>601.94887499999993</v>
      </c>
      <c r="I268" s="105">
        <f t="shared" si="217"/>
        <v>493.59807750000004</v>
      </c>
    </row>
    <row r="269" spans="1:9" ht="14" hidden="1" x14ac:dyDescent="0.2">
      <c r="A269" s="84">
        <v>54</v>
      </c>
      <c r="B269" s="116"/>
      <c r="C269" s="105">
        <f t="shared" si="202"/>
        <v>1175.8931250000001</v>
      </c>
      <c r="D269" s="105">
        <f t="shared" si="202"/>
        <v>1049.7217500000002</v>
      </c>
      <c r="E269" s="105">
        <f t="shared" si="202"/>
        <v>954.26512500000001</v>
      </c>
      <c r="F269" s="105">
        <f t="shared" ref="F269:I269" si="218">F46*$K$3</f>
        <v>853.68937500000004</v>
      </c>
      <c r="G269" s="105">
        <f t="shared" si="218"/>
        <v>788.04412500000001</v>
      </c>
      <c r="H269" s="105">
        <f t="shared" si="218"/>
        <v>621.823125</v>
      </c>
      <c r="I269" s="105">
        <f t="shared" si="218"/>
        <v>509.89496250000002</v>
      </c>
    </row>
    <row r="270" spans="1:9" ht="14" hidden="1" x14ac:dyDescent="0.2">
      <c r="A270" s="84">
        <v>55</v>
      </c>
      <c r="B270" s="116"/>
      <c r="C270" s="105">
        <f t="shared" si="202"/>
        <v>1213.5337500000001</v>
      </c>
      <c r="D270" s="105">
        <f t="shared" si="202"/>
        <v>1083.1466250000001</v>
      </c>
      <c r="E270" s="105">
        <f t="shared" si="202"/>
        <v>984.67875000000015</v>
      </c>
      <c r="F270" s="105">
        <f t="shared" ref="F270:I270" si="219">F47*$K$3</f>
        <v>880.79062500000009</v>
      </c>
      <c r="G270" s="105">
        <f t="shared" si="219"/>
        <v>813.03750000000002</v>
      </c>
      <c r="H270" s="105">
        <f t="shared" si="219"/>
        <v>641.69737500000008</v>
      </c>
      <c r="I270" s="105">
        <f t="shared" si="219"/>
        <v>526.19184750000011</v>
      </c>
    </row>
    <row r="271" spans="1:9" ht="14" hidden="1" x14ac:dyDescent="0.2">
      <c r="A271" s="84">
        <v>56</v>
      </c>
      <c r="B271" s="116"/>
      <c r="C271" s="105">
        <f t="shared" si="202"/>
        <v>1226.78325</v>
      </c>
      <c r="D271" s="105">
        <f t="shared" si="202"/>
        <v>1094.8905000000002</v>
      </c>
      <c r="E271" s="105">
        <f t="shared" si="202"/>
        <v>995.51925000000006</v>
      </c>
      <c r="F271" s="105">
        <f t="shared" ref="F271:I271" si="220">F48*$K$3</f>
        <v>890.72775000000001</v>
      </c>
      <c r="G271" s="105">
        <f t="shared" si="220"/>
        <v>822.07125000000008</v>
      </c>
      <c r="H271" s="105">
        <f t="shared" si="220"/>
        <v>648.6232500000001</v>
      </c>
      <c r="I271" s="105">
        <f t="shared" si="220"/>
        <v>531.87106500000016</v>
      </c>
    </row>
    <row r="272" spans="1:9" ht="14" hidden="1" x14ac:dyDescent="0.2">
      <c r="A272" s="84">
        <v>57</v>
      </c>
      <c r="B272" s="116"/>
      <c r="C272" s="105">
        <f t="shared" si="202"/>
        <v>1240.3338750000003</v>
      </c>
      <c r="D272" s="105">
        <f t="shared" si="202"/>
        <v>1106.9355</v>
      </c>
      <c r="E272" s="105">
        <f t="shared" si="202"/>
        <v>1006.3597500000001</v>
      </c>
      <c r="F272" s="105">
        <f t="shared" ref="F272:I272" si="221">F49*$K$3</f>
        <v>900.36374999999998</v>
      </c>
      <c r="G272" s="105">
        <f t="shared" si="221"/>
        <v>830.80387500000006</v>
      </c>
      <c r="H272" s="105">
        <f t="shared" si="221"/>
        <v>655.85024999999996</v>
      </c>
      <c r="I272" s="105">
        <f t="shared" si="221"/>
        <v>537.79720500000008</v>
      </c>
    </row>
    <row r="273" spans="1:9" ht="14" hidden="1" x14ac:dyDescent="0.2">
      <c r="A273" s="84">
        <v>58</v>
      </c>
      <c r="B273" s="116"/>
      <c r="C273" s="105">
        <f t="shared" si="202"/>
        <v>1253.5833749999999</v>
      </c>
      <c r="D273" s="105">
        <f t="shared" si="202"/>
        <v>1118.9805000000001</v>
      </c>
      <c r="E273" s="105">
        <f t="shared" si="202"/>
        <v>1017.5013750000002</v>
      </c>
      <c r="F273" s="105">
        <f t="shared" ref="F273:I273" si="222">F50*$K$3</f>
        <v>909.99975000000006</v>
      </c>
      <c r="G273" s="105">
        <f t="shared" si="222"/>
        <v>839.837625</v>
      </c>
      <c r="H273" s="105">
        <f t="shared" si="222"/>
        <v>662.77612499999998</v>
      </c>
      <c r="I273" s="105">
        <f t="shared" si="222"/>
        <v>543.47642250000001</v>
      </c>
    </row>
    <row r="274" spans="1:9" ht="14" hidden="1" x14ac:dyDescent="0.2">
      <c r="A274" s="84">
        <v>59</v>
      </c>
      <c r="B274" s="116"/>
      <c r="C274" s="105">
        <f t="shared" ref="C274:E293" si="223">C51*$K$3</f>
        <v>1267.1340000000002</v>
      </c>
      <c r="D274" s="105">
        <f t="shared" si="223"/>
        <v>1130.724375</v>
      </c>
      <c r="E274" s="105">
        <f t="shared" si="223"/>
        <v>1028.0407500000001</v>
      </c>
      <c r="F274" s="105">
        <f t="shared" ref="F274:I274" si="224">F51*$K$3</f>
        <v>919.9368750000001</v>
      </c>
      <c r="G274" s="105">
        <f t="shared" si="224"/>
        <v>848.87137500000006</v>
      </c>
      <c r="H274" s="105">
        <f t="shared" si="224"/>
        <v>670.00312500000007</v>
      </c>
      <c r="I274" s="105">
        <f t="shared" si="224"/>
        <v>549.40256250000004</v>
      </c>
    </row>
    <row r="275" spans="1:9" ht="14" hidden="1" x14ac:dyDescent="0.2">
      <c r="A275" s="84">
        <v>60</v>
      </c>
      <c r="B275" s="116"/>
      <c r="C275" s="105">
        <f t="shared" si="223"/>
        <v>1280.0823750000002</v>
      </c>
      <c r="D275" s="105">
        <f t="shared" si="223"/>
        <v>1142.7693750000001</v>
      </c>
      <c r="E275" s="105">
        <f t="shared" si="223"/>
        <v>1038.8812500000001</v>
      </c>
      <c r="F275" s="105">
        <f t="shared" ref="F275:I275" si="225">F52*$K$3</f>
        <v>929.57287500000007</v>
      </c>
      <c r="G275" s="105">
        <f t="shared" si="225"/>
        <v>857.905125</v>
      </c>
      <c r="H275" s="105">
        <f t="shared" si="225"/>
        <v>677.23012499999993</v>
      </c>
      <c r="I275" s="105">
        <f t="shared" si="225"/>
        <v>555.32870250000008</v>
      </c>
    </row>
    <row r="276" spans="1:9" ht="14" hidden="1" x14ac:dyDescent="0.2">
      <c r="A276" s="84">
        <v>61</v>
      </c>
      <c r="B276" s="116"/>
      <c r="C276" s="105">
        <f t="shared" si="223"/>
        <v>1442.3887500000001</v>
      </c>
      <c r="D276" s="105">
        <f t="shared" si="223"/>
        <v>1287.309375</v>
      </c>
      <c r="E276" s="105">
        <f t="shared" si="223"/>
        <v>1170.4728750000002</v>
      </c>
      <c r="F276" s="105">
        <f t="shared" ref="F276:I276" si="226">F53*$K$3</f>
        <v>1047.0116250000001</v>
      </c>
      <c r="G276" s="105">
        <f t="shared" si="226"/>
        <v>966.31012500000008</v>
      </c>
      <c r="H276" s="105">
        <f t="shared" si="226"/>
        <v>762.44850000000008</v>
      </c>
      <c r="I276" s="105">
        <f t="shared" si="226"/>
        <v>625.2077700000001</v>
      </c>
    </row>
    <row r="277" spans="1:9" ht="14" hidden="1" x14ac:dyDescent="0.2">
      <c r="A277" s="84">
        <v>62</v>
      </c>
      <c r="B277" s="116"/>
      <c r="C277" s="105">
        <f t="shared" si="223"/>
        <v>1604.092875</v>
      </c>
      <c r="D277" s="105">
        <f t="shared" si="223"/>
        <v>1431.849375</v>
      </c>
      <c r="E277" s="105">
        <f t="shared" si="223"/>
        <v>1301.763375</v>
      </c>
      <c r="F277" s="105">
        <f t="shared" ref="F277:I277" si="227">F54*$K$3</f>
        <v>1164.4503750000001</v>
      </c>
      <c r="G277" s="105">
        <f t="shared" si="227"/>
        <v>1074.7151249999999</v>
      </c>
      <c r="H277" s="105">
        <f t="shared" si="227"/>
        <v>848.26912500000003</v>
      </c>
      <c r="I277" s="105">
        <f t="shared" si="227"/>
        <v>695.58068250000008</v>
      </c>
    </row>
    <row r="278" spans="1:9" ht="14" hidden="1" x14ac:dyDescent="0.2">
      <c r="A278" s="84">
        <v>63</v>
      </c>
      <c r="B278" s="116"/>
      <c r="C278" s="105">
        <f t="shared" si="223"/>
        <v>1766.3992499999999</v>
      </c>
      <c r="D278" s="105">
        <f t="shared" si="223"/>
        <v>1576.389375</v>
      </c>
      <c r="E278" s="105">
        <f t="shared" si="223"/>
        <v>1433.355</v>
      </c>
      <c r="F278" s="105">
        <f t="shared" ref="F278:I278" si="228">F55*$K$3</f>
        <v>1282.1902500000001</v>
      </c>
      <c r="G278" s="105">
        <f t="shared" si="228"/>
        <v>1183.4212499999999</v>
      </c>
      <c r="H278" s="105">
        <f t="shared" si="228"/>
        <v>933.78862500000002</v>
      </c>
      <c r="I278" s="105">
        <f t="shared" si="228"/>
        <v>765.70667250000008</v>
      </c>
    </row>
    <row r="279" spans="1:9" ht="14" hidden="1" x14ac:dyDescent="0.2">
      <c r="A279" s="84">
        <v>64</v>
      </c>
      <c r="B279" s="116"/>
      <c r="C279" s="105">
        <f t="shared" si="223"/>
        <v>1928.7056250000001</v>
      </c>
      <c r="D279" s="105">
        <f t="shared" si="223"/>
        <v>1721.2305000000001</v>
      </c>
      <c r="E279" s="105">
        <f t="shared" si="223"/>
        <v>1564.9466250000003</v>
      </c>
      <c r="F279" s="105">
        <f t="shared" ref="F279:I279" si="229">F56*$K$3</f>
        <v>1400.23125</v>
      </c>
      <c r="G279" s="105">
        <f t="shared" si="229"/>
        <v>1292.127375</v>
      </c>
      <c r="H279" s="105">
        <f t="shared" si="229"/>
        <v>1019.6092500000001</v>
      </c>
      <c r="I279" s="105">
        <f t="shared" si="229"/>
        <v>836.07958500000007</v>
      </c>
    </row>
    <row r="280" spans="1:9" ht="14" hidden="1" x14ac:dyDescent="0.2">
      <c r="A280" s="84">
        <v>65</v>
      </c>
      <c r="B280" s="116"/>
      <c r="C280" s="105">
        <f t="shared" si="223"/>
        <v>1936.2337500000001</v>
      </c>
      <c r="D280" s="105">
        <f t="shared" si="223"/>
        <v>1728.156375</v>
      </c>
      <c r="E280" s="105">
        <f t="shared" si="223"/>
        <v>1571.27025</v>
      </c>
      <c r="F280" s="105">
        <f t="shared" ref="F280:I280" si="230">F57*$K$3</f>
        <v>1405.6515000000002</v>
      </c>
      <c r="G280" s="105">
        <f t="shared" si="230"/>
        <v>1297.2465000000002</v>
      </c>
      <c r="H280" s="105">
        <f t="shared" si="230"/>
        <v>1023.825</v>
      </c>
      <c r="I280" s="105">
        <f t="shared" si="230"/>
        <v>839.53650000000005</v>
      </c>
    </row>
    <row r="281" spans="1:9" ht="14" hidden="1" x14ac:dyDescent="0.2">
      <c r="A281" s="84">
        <v>66</v>
      </c>
      <c r="B281" s="116"/>
      <c r="C281" s="105">
        <f t="shared" si="223"/>
        <v>1944.3641250000001</v>
      </c>
      <c r="D281" s="105">
        <f t="shared" si="223"/>
        <v>1735.0822499999999</v>
      </c>
      <c r="E281" s="105">
        <f t="shared" si="223"/>
        <v>1577.8950000000002</v>
      </c>
      <c r="F281" s="105">
        <f t="shared" ref="F281:I281" si="231">F58*$K$3</f>
        <v>1411.674</v>
      </c>
      <c r="G281" s="105">
        <f t="shared" si="231"/>
        <v>1302.3656250000001</v>
      </c>
      <c r="H281" s="105">
        <f t="shared" si="231"/>
        <v>1028.0407500000001</v>
      </c>
      <c r="I281" s="105">
        <f t="shared" si="231"/>
        <v>842.99341500000014</v>
      </c>
    </row>
    <row r="282" spans="1:9" ht="14" hidden="1" x14ac:dyDescent="0.2">
      <c r="A282" s="84">
        <v>67</v>
      </c>
      <c r="B282" s="116"/>
      <c r="C282" s="105">
        <f t="shared" si="223"/>
        <v>2161.47525</v>
      </c>
      <c r="D282" s="105">
        <f t="shared" si="223"/>
        <v>1929.00675</v>
      </c>
      <c r="E282" s="105">
        <f t="shared" si="223"/>
        <v>1754.0531250000001</v>
      </c>
      <c r="F282" s="105">
        <f t="shared" ref="F282:I282" si="232">F59*$K$3</f>
        <v>1568.8612500000002</v>
      </c>
      <c r="G282" s="105">
        <f t="shared" si="232"/>
        <v>1447.8090000000002</v>
      </c>
      <c r="H282" s="105">
        <f t="shared" si="232"/>
        <v>1142.7693750000001</v>
      </c>
      <c r="I282" s="105">
        <f t="shared" si="232"/>
        <v>937.07088750000003</v>
      </c>
    </row>
    <row r="283" spans="1:9" ht="14" hidden="1" x14ac:dyDescent="0.2">
      <c r="A283" s="84">
        <v>68</v>
      </c>
      <c r="B283" s="116"/>
      <c r="C283" s="105">
        <f t="shared" si="223"/>
        <v>2379.4897500000002</v>
      </c>
      <c r="D283" s="105">
        <f t="shared" si="223"/>
        <v>2123.5335</v>
      </c>
      <c r="E283" s="105">
        <f t="shared" si="223"/>
        <v>1930.8135</v>
      </c>
      <c r="F283" s="105">
        <f t="shared" ref="F283:I283" si="233">F60*$K$3</f>
        <v>1727.2530000000002</v>
      </c>
      <c r="G283" s="105">
        <f t="shared" si="233"/>
        <v>1594.1557500000001</v>
      </c>
      <c r="H283" s="105">
        <f t="shared" si="233"/>
        <v>1258.10025</v>
      </c>
      <c r="I283" s="105">
        <f t="shared" si="233"/>
        <v>1031.6422050000001</v>
      </c>
    </row>
    <row r="284" spans="1:9" ht="14" hidden="1" x14ac:dyDescent="0.2">
      <c r="A284" s="84">
        <v>69</v>
      </c>
      <c r="B284" s="116"/>
      <c r="C284" s="105">
        <f t="shared" si="223"/>
        <v>2488.4970000000003</v>
      </c>
      <c r="D284" s="105">
        <f t="shared" si="223"/>
        <v>2220.796875</v>
      </c>
      <c r="E284" s="105">
        <f t="shared" si="223"/>
        <v>2019.3442500000001</v>
      </c>
      <c r="F284" s="105">
        <f t="shared" ref="F284:I284" si="234">F61*$K$3</f>
        <v>1806.448875</v>
      </c>
      <c r="G284" s="105">
        <f t="shared" si="234"/>
        <v>1667.0280000000002</v>
      </c>
      <c r="H284" s="105">
        <f t="shared" si="234"/>
        <v>1315.3140000000001</v>
      </c>
      <c r="I284" s="105">
        <f t="shared" si="234"/>
        <v>1078.5574800000002</v>
      </c>
    </row>
    <row r="285" spans="1:9" ht="14" hidden="1" x14ac:dyDescent="0.2">
      <c r="A285" s="84">
        <v>70</v>
      </c>
      <c r="B285" s="116"/>
      <c r="C285" s="105">
        <f t="shared" si="223"/>
        <v>2505.96225</v>
      </c>
      <c r="D285" s="105">
        <f t="shared" si="223"/>
        <v>2236.455375</v>
      </c>
      <c r="E285" s="105">
        <f t="shared" si="223"/>
        <v>2033.4971250000001</v>
      </c>
      <c r="F285" s="105">
        <f t="shared" ref="F285:I285" si="235">F62*$K$3</f>
        <v>1819.096125</v>
      </c>
      <c r="G285" s="105">
        <f t="shared" si="235"/>
        <v>1678.7718750000001</v>
      </c>
      <c r="H285" s="105">
        <f t="shared" si="235"/>
        <v>1324.6488750000001</v>
      </c>
      <c r="I285" s="105">
        <f t="shared" si="235"/>
        <v>1086.2120775000001</v>
      </c>
    </row>
    <row r="286" spans="1:9" ht="14" hidden="1" x14ac:dyDescent="0.2">
      <c r="A286" s="84">
        <v>71</v>
      </c>
      <c r="B286" s="116"/>
      <c r="C286" s="105">
        <f t="shared" si="223"/>
        <v>2821.5412500000002</v>
      </c>
      <c r="D286" s="105">
        <f t="shared" si="223"/>
        <v>2518.0072500000001</v>
      </c>
      <c r="E286" s="105">
        <f t="shared" si="223"/>
        <v>2289.7545</v>
      </c>
      <c r="F286" s="105">
        <f t="shared" ref="F286:I286" si="236">F63*$K$3</f>
        <v>2048.25225</v>
      </c>
      <c r="G286" s="105">
        <f t="shared" si="236"/>
        <v>1890.161625</v>
      </c>
      <c r="H286" s="105">
        <f t="shared" si="236"/>
        <v>1491.7732500000002</v>
      </c>
      <c r="I286" s="105">
        <f t="shared" si="236"/>
        <v>1223.2540650000001</v>
      </c>
    </row>
    <row r="287" spans="1:9" ht="14" hidden="1" x14ac:dyDescent="0.2">
      <c r="A287" s="84">
        <v>72</v>
      </c>
      <c r="B287" s="116"/>
      <c r="C287" s="105">
        <f t="shared" si="223"/>
        <v>3136.2168750000001</v>
      </c>
      <c r="D287" s="105">
        <f t="shared" si="223"/>
        <v>2798.9568750000003</v>
      </c>
      <c r="E287" s="105">
        <f t="shared" si="223"/>
        <v>2545.4096250000002</v>
      </c>
      <c r="F287" s="105">
        <f t="shared" ref="F287:I287" si="237">F64*$K$3</f>
        <v>2276.5050000000001</v>
      </c>
      <c r="G287" s="105">
        <f t="shared" si="237"/>
        <v>2101.2502500000001</v>
      </c>
      <c r="H287" s="105">
        <f t="shared" si="237"/>
        <v>1658.2953750000001</v>
      </c>
      <c r="I287" s="105">
        <f t="shared" si="237"/>
        <v>1359.8022075000001</v>
      </c>
    </row>
    <row r="288" spans="1:9" ht="14" hidden="1" x14ac:dyDescent="0.2">
      <c r="A288" s="84">
        <v>73</v>
      </c>
      <c r="B288" s="116"/>
      <c r="C288" s="105">
        <f t="shared" si="223"/>
        <v>3451.7958750000003</v>
      </c>
      <c r="D288" s="105">
        <f t="shared" si="223"/>
        <v>3080.5087500000004</v>
      </c>
      <c r="E288" s="105">
        <f t="shared" si="223"/>
        <v>2800.763625</v>
      </c>
      <c r="F288" s="105">
        <f t="shared" ref="F288:I288" si="238">F65*$K$3</f>
        <v>2505.6611250000001</v>
      </c>
      <c r="G288" s="105">
        <f t="shared" si="238"/>
        <v>2312.3388749999999</v>
      </c>
      <c r="H288" s="105">
        <f t="shared" si="238"/>
        <v>1824.8175000000001</v>
      </c>
      <c r="I288" s="105">
        <f t="shared" si="238"/>
        <v>1496.3503500000002</v>
      </c>
    </row>
    <row r="289" spans="1:9" ht="14" hidden="1" x14ac:dyDescent="0.2">
      <c r="A289" s="84">
        <v>74</v>
      </c>
      <c r="B289" s="116"/>
      <c r="C289" s="105">
        <f t="shared" si="223"/>
        <v>3767.07375</v>
      </c>
      <c r="D289" s="105">
        <f t="shared" si="223"/>
        <v>3362.3617500000005</v>
      </c>
      <c r="E289" s="105">
        <f t="shared" si="223"/>
        <v>3057.0210000000002</v>
      </c>
      <c r="F289" s="105">
        <f t="shared" ref="F289:I289" si="239">F66*$K$3</f>
        <v>2734.8172500000001</v>
      </c>
      <c r="G289" s="105">
        <f t="shared" si="239"/>
        <v>2523.7286250000002</v>
      </c>
      <c r="H289" s="105">
        <f t="shared" si="239"/>
        <v>1991.6407500000003</v>
      </c>
      <c r="I289" s="105">
        <f t="shared" si="239"/>
        <v>1633.1454150000002</v>
      </c>
    </row>
    <row r="290" spans="1:9" ht="14" hidden="1" x14ac:dyDescent="0.2">
      <c r="A290" s="84">
        <v>75</v>
      </c>
      <c r="B290" s="116"/>
      <c r="C290" s="105">
        <f t="shared" si="223"/>
        <v>4116.0776250000008</v>
      </c>
      <c r="D290" s="105">
        <f t="shared" si="223"/>
        <v>3673.423875</v>
      </c>
      <c r="E290" s="105">
        <f t="shared" si="223"/>
        <v>3340.0785000000001</v>
      </c>
      <c r="F290" s="105">
        <f t="shared" ref="F290:I290" si="240">F67*$K$3</f>
        <v>2987.7622500000002</v>
      </c>
      <c r="G290" s="105">
        <f t="shared" si="240"/>
        <v>2757.7027500000004</v>
      </c>
      <c r="H290" s="105">
        <f t="shared" si="240"/>
        <v>2175.9292500000001</v>
      </c>
      <c r="I290" s="105">
        <f t="shared" si="240"/>
        <v>1784.2619850000003</v>
      </c>
    </row>
    <row r="291" spans="1:9" ht="14" hidden="1" x14ac:dyDescent="0.2">
      <c r="A291" s="84">
        <v>76</v>
      </c>
      <c r="B291" s="116"/>
      <c r="C291" s="105">
        <f t="shared" si="223"/>
        <v>4116.0776250000008</v>
      </c>
      <c r="D291" s="105">
        <f t="shared" si="223"/>
        <v>3673.423875</v>
      </c>
      <c r="E291" s="105">
        <f t="shared" si="223"/>
        <v>3340.0785000000001</v>
      </c>
      <c r="F291" s="105">
        <f t="shared" ref="F291:I291" si="241">F68*$K$3</f>
        <v>2987.7622500000002</v>
      </c>
      <c r="G291" s="105">
        <f t="shared" si="241"/>
        <v>2757.7027500000004</v>
      </c>
      <c r="H291" s="105">
        <f t="shared" si="241"/>
        <v>2175.9292500000001</v>
      </c>
      <c r="I291" s="105">
        <f t="shared" si="241"/>
        <v>1784.2619850000003</v>
      </c>
    </row>
    <row r="292" spans="1:9" ht="14" hidden="1" x14ac:dyDescent="0.2">
      <c r="A292" s="84">
        <v>77</v>
      </c>
      <c r="B292" s="116"/>
      <c r="C292" s="105">
        <f t="shared" si="223"/>
        <v>4116.0776250000008</v>
      </c>
      <c r="D292" s="105">
        <f t="shared" si="223"/>
        <v>3673.423875</v>
      </c>
      <c r="E292" s="105">
        <f t="shared" si="223"/>
        <v>3340.0785000000001</v>
      </c>
      <c r="F292" s="105">
        <f t="shared" ref="F292:I292" si="242">F69*$K$3</f>
        <v>2987.7622500000002</v>
      </c>
      <c r="G292" s="105">
        <f t="shared" si="242"/>
        <v>2757.7027500000004</v>
      </c>
      <c r="H292" s="105">
        <f t="shared" si="242"/>
        <v>2175.9292500000001</v>
      </c>
      <c r="I292" s="105">
        <f t="shared" si="242"/>
        <v>1784.2619850000003</v>
      </c>
    </row>
    <row r="293" spans="1:9" ht="14" hidden="1" x14ac:dyDescent="0.2">
      <c r="A293" s="84">
        <v>78</v>
      </c>
      <c r="B293" s="116"/>
      <c r="C293" s="105">
        <f t="shared" si="223"/>
        <v>4116.0776250000008</v>
      </c>
      <c r="D293" s="105">
        <f t="shared" si="223"/>
        <v>3673.423875</v>
      </c>
      <c r="E293" s="105">
        <f t="shared" si="223"/>
        <v>3340.0785000000001</v>
      </c>
      <c r="F293" s="105">
        <f t="shared" ref="F293:I293" si="243">F70*$K$3</f>
        <v>2987.7622500000002</v>
      </c>
      <c r="G293" s="105">
        <f t="shared" si="243"/>
        <v>2757.7027500000004</v>
      </c>
      <c r="H293" s="105">
        <f t="shared" si="243"/>
        <v>2175.9292500000001</v>
      </c>
      <c r="I293" s="105">
        <f t="shared" si="243"/>
        <v>1784.2619850000003</v>
      </c>
    </row>
    <row r="294" spans="1:9" ht="14" hidden="1" x14ac:dyDescent="0.2">
      <c r="A294" s="84">
        <v>79</v>
      </c>
      <c r="B294" s="116"/>
      <c r="C294" s="105">
        <f t="shared" ref="C294:E302" si="244">C71*$K$3</f>
        <v>4116.0776250000008</v>
      </c>
      <c r="D294" s="105">
        <f t="shared" si="244"/>
        <v>3673.423875</v>
      </c>
      <c r="E294" s="105">
        <f t="shared" si="244"/>
        <v>3340.0785000000001</v>
      </c>
      <c r="F294" s="105">
        <f t="shared" ref="F294:I294" si="245">F71*$K$3</f>
        <v>2987.7622500000002</v>
      </c>
      <c r="G294" s="105">
        <f t="shared" si="245"/>
        <v>2757.7027500000004</v>
      </c>
      <c r="H294" s="105">
        <f t="shared" si="245"/>
        <v>2175.9292500000001</v>
      </c>
      <c r="I294" s="105">
        <f t="shared" si="245"/>
        <v>1784.2619850000003</v>
      </c>
    </row>
    <row r="295" spans="1:9" ht="14" hidden="1" x14ac:dyDescent="0.2">
      <c r="A295" s="84">
        <v>80</v>
      </c>
      <c r="B295" s="116"/>
      <c r="C295" s="105">
        <f t="shared" si="244"/>
        <v>4116.0776250000008</v>
      </c>
      <c r="D295" s="105">
        <f t="shared" si="244"/>
        <v>3673.423875</v>
      </c>
      <c r="E295" s="105">
        <f t="shared" si="244"/>
        <v>3340.0785000000001</v>
      </c>
      <c r="F295" s="105">
        <f t="shared" ref="F295:I295" si="246">F72*$K$3</f>
        <v>2987.7622500000002</v>
      </c>
      <c r="G295" s="105">
        <f t="shared" si="246"/>
        <v>2757.7027500000004</v>
      </c>
      <c r="H295" s="105">
        <f t="shared" si="246"/>
        <v>2175.9292500000001</v>
      </c>
      <c r="I295" s="105">
        <f t="shared" si="246"/>
        <v>1784.2619850000003</v>
      </c>
    </row>
    <row r="296" spans="1:9" ht="14" hidden="1" x14ac:dyDescent="0.2">
      <c r="A296" s="84">
        <v>81</v>
      </c>
      <c r="B296" s="116"/>
      <c r="C296" s="105">
        <f t="shared" si="244"/>
        <v>4116.0776250000008</v>
      </c>
      <c r="D296" s="105">
        <f t="shared" si="244"/>
        <v>3673.423875</v>
      </c>
      <c r="E296" s="105">
        <f t="shared" si="244"/>
        <v>3340.0785000000001</v>
      </c>
      <c r="F296" s="105">
        <f t="shared" ref="F296:I296" si="247">F73*$K$3</f>
        <v>2987.7622500000002</v>
      </c>
      <c r="G296" s="105">
        <f t="shared" si="247"/>
        <v>2757.7027500000004</v>
      </c>
      <c r="H296" s="105">
        <f t="shared" si="247"/>
        <v>2175.9292500000001</v>
      </c>
      <c r="I296" s="105">
        <f t="shared" si="247"/>
        <v>1784.2619850000003</v>
      </c>
    </row>
    <row r="297" spans="1:9" ht="14" hidden="1" x14ac:dyDescent="0.2">
      <c r="A297" s="84">
        <v>82</v>
      </c>
      <c r="B297" s="116"/>
      <c r="C297" s="105">
        <f t="shared" si="244"/>
        <v>4116.0776250000008</v>
      </c>
      <c r="D297" s="105">
        <f t="shared" si="244"/>
        <v>3673.423875</v>
      </c>
      <c r="E297" s="105">
        <f t="shared" si="244"/>
        <v>3340.0785000000001</v>
      </c>
      <c r="F297" s="105">
        <f t="shared" ref="F297:I297" si="248">F74*$K$3</f>
        <v>2987.7622500000002</v>
      </c>
      <c r="G297" s="105">
        <f t="shared" si="248"/>
        <v>2757.7027500000004</v>
      </c>
      <c r="H297" s="105">
        <f t="shared" si="248"/>
        <v>2175.9292500000001</v>
      </c>
      <c r="I297" s="105">
        <f t="shared" si="248"/>
        <v>1784.2619850000003</v>
      </c>
    </row>
    <row r="298" spans="1:9" ht="14" hidden="1" x14ac:dyDescent="0.2">
      <c r="A298" s="84">
        <v>83</v>
      </c>
      <c r="B298" s="116"/>
      <c r="C298" s="105">
        <f t="shared" si="244"/>
        <v>4116.0776250000008</v>
      </c>
      <c r="D298" s="105">
        <f t="shared" si="244"/>
        <v>3673.423875</v>
      </c>
      <c r="E298" s="105">
        <f t="shared" si="244"/>
        <v>3340.0785000000001</v>
      </c>
      <c r="F298" s="105">
        <f t="shared" ref="F298:I298" si="249">F75*$K$3</f>
        <v>2987.7622500000002</v>
      </c>
      <c r="G298" s="105">
        <f t="shared" si="249"/>
        <v>2757.7027500000004</v>
      </c>
      <c r="H298" s="105">
        <f t="shared" si="249"/>
        <v>2175.9292500000001</v>
      </c>
      <c r="I298" s="105">
        <f t="shared" si="249"/>
        <v>1784.2619850000003</v>
      </c>
    </row>
    <row r="299" spans="1:9" ht="14" hidden="1" x14ac:dyDescent="0.2">
      <c r="A299" s="84">
        <v>84</v>
      </c>
      <c r="B299" s="116" t="s">
        <v>75</v>
      </c>
      <c r="C299" s="105">
        <f t="shared" si="244"/>
        <v>4116.0776250000008</v>
      </c>
      <c r="D299" s="105">
        <f t="shared" si="244"/>
        <v>3673.423875</v>
      </c>
      <c r="E299" s="105">
        <f t="shared" si="244"/>
        <v>3340.0785000000001</v>
      </c>
      <c r="F299" s="105">
        <f t="shared" ref="F299:I299" si="250">F76*$K$3</f>
        <v>2987.7622500000002</v>
      </c>
      <c r="G299" s="105">
        <f t="shared" si="250"/>
        <v>2757.7027500000004</v>
      </c>
      <c r="H299" s="105">
        <f t="shared" si="250"/>
        <v>2175.9292500000001</v>
      </c>
      <c r="I299" s="105">
        <f t="shared" si="250"/>
        <v>1784.2619850000003</v>
      </c>
    </row>
    <row r="300" spans="1:9" ht="14" hidden="1" x14ac:dyDescent="0.2">
      <c r="A300" s="84">
        <v>1</v>
      </c>
      <c r="B300" s="116" t="s">
        <v>76</v>
      </c>
      <c r="C300" s="105">
        <f t="shared" si="244"/>
        <v>232.46850000000003</v>
      </c>
      <c r="D300" s="105">
        <f t="shared" si="244"/>
        <v>207.77625</v>
      </c>
      <c r="E300" s="105">
        <f t="shared" si="244"/>
        <v>188.805375</v>
      </c>
      <c r="F300" s="105">
        <f t="shared" ref="F300:I300" si="251">F77*$K$3</f>
        <v>168.93112500000001</v>
      </c>
      <c r="G300" s="105">
        <f t="shared" si="251"/>
        <v>155.68162500000003</v>
      </c>
      <c r="H300" s="105">
        <f t="shared" si="251"/>
        <v>122.85900000000001</v>
      </c>
      <c r="I300" s="105">
        <f t="shared" si="251"/>
        <v>100.74438000000002</v>
      </c>
    </row>
    <row r="301" spans="1:9" ht="14" hidden="1" x14ac:dyDescent="0.2">
      <c r="A301" s="84">
        <v>2</v>
      </c>
      <c r="B301" s="116" t="s">
        <v>77</v>
      </c>
      <c r="C301" s="105">
        <f t="shared" si="244"/>
        <v>380.92312500000003</v>
      </c>
      <c r="D301" s="105">
        <f t="shared" si="244"/>
        <v>339.970125</v>
      </c>
      <c r="E301" s="105">
        <f t="shared" si="244"/>
        <v>308.95425000000006</v>
      </c>
      <c r="F301" s="105">
        <f t="shared" ref="F301:I301" si="252">F78*$K$3</f>
        <v>276.43275</v>
      </c>
      <c r="G301" s="105">
        <f t="shared" si="252"/>
        <v>255.35400000000001</v>
      </c>
      <c r="H301" s="105">
        <f t="shared" si="252"/>
        <v>201.45262500000001</v>
      </c>
      <c r="I301" s="105">
        <f t="shared" si="252"/>
        <v>165.19115250000002</v>
      </c>
    </row>
    <row r="302" spans="1:9" ht="14" hidden="1" x14ac:dyDescent="0.2">
      <c r="A302" s="84">
        <v>3</v>
      </c>
      <c r="B302" s="116" t="s">
        <v>78</v>
      </c>
      <c r="C302" s="105">
        <f t="shared" si="244"/>
        <v>556.47900000000004</v>
      </c>
      <c r="D302" s="105">
        <f t="shared" si="244"/>
        <v>496.85625000000005</v>
      </c>
      <c r="E302" s="105">
        <f t="shared" si="244"/>
        <v>451.68750000000006</v>
      </c>
      <c r="F302" s="105">
        <f t="shared" ref="F302:I302" si="253">F79*$K$3</f>
        <v>404.10975000000002</v>
      </c>
      <c r="G302" s="105">
        <f t="shared" si="253"/>
        <v>372.79275000000001</v>
      </c>
      <c r="H302" s="105">
        <f t="shared" si="253"/>
        <v>294.19912500000004</v>
      </c>
      <c r="I302" s="105">
        <f t="shared" si="253"/>
        <v>241.24328250000005</v>
      </c>
    </row>
    <row r="303" spans="1:9" hidden="1" x14ac:dyDescent="0.15">
      <c r="A303" s="84"/>
      <c r="B303" s="114"/>
      <c r="C303" s="115"/>
      <c r="D303" s="115"/>
      <c r="E303" s="115"/>
      <c r="F303" s="115"/>
      <c r="G303" s="115"/>
    </row>
  </sheetData>
  <sheetProtection algorithmName="SHA-512" hashValue="VUtFvhX0PrvUXTxQvViJuxO54f9ISWwUp9eCeAJM6iOz+ndI/fqDM/XBe8+6oNihHiWZisN2EwxFHkgj+iHQKg==" saltValue="NrSFszb+UgFB/4JRlVNV4g==" spinCount="100000" sheet="1" objects="1" scenarios="1" selectLockedCells="1"/>
  <mergeCells count="13">
    <mergeCell ref="U2:W2"/>
    <mergeCell ref="A232:B232"/>
    <mergeCell ref="A9:B9"/>
    <mergeCell ref="M3:N3"/>
    <mergeCell ref="M4:N4"/>
    <mergeCell ref="I2:J2"/>
    <mergeCell ref="A83:B83"/>
    <mergeCell ref="A157:B157"/>
    <mergeCell ref="A82:I82"/>
    <mergeCell ref="A2:G2"/>
    <mergeCell ref="A3:G3"/>
    <mergeCell ref="A5:B5"/>
    <mergeCell ref="C4:G4"/>
  </mergeCells>
  <phoneticPr fontId="9" type="noConversion"/>
  <conditionalFormatting sqref="P1:XFD1 T2:T4 A1:L1 A80:XFD80 C4:M4 O3:S4 P2:S2 A3:M3 A2:I2 K2:N2 X2:XFD5 K5 A5:H5 J8:M8 Y9:XFD9 O8:XFD8 R9:R10 A82 I81:XFD81 A156 I155:XFD155 A231 I230:XFD230 J6:XFD7 A6:A7 A9:J9 R10:XFD79 A10:O79 J82:XFD82 A83:XFD154 J156:XFD156 A157:XFD229 J231:XFD231 A232:XFD1048576">
    <cfRule type="containsText" dxfId="3" priority="17" operator="containsText" text="TRUE">
      <formula>NOT(ISERROR(SEARCH("TRUE",A1)))</formula>
    </cfRule>
    <cfRule type="containsText" dxfId="2" priority="18" operator="containsText" text="FALSE">
      <formula>NOT(ISERROR(SEARCH("FALSE",A1)))</formula>
    </cfRule>
  </conditionalFormatting>
  <conditionalFormatting sqref="U3:W4">
    <cfRule type="containsText" dxfId="1" priority="1" operator="containsText" text="TRUE">
      <formula>NOT(ISERROR(SEARCH("TRUE",U3)))</formula>
    </cfRule>
    <cfRule type="containsText" dxfId="0" priority="2" operator="containsText" text="FALSE">
      <formula>NOT(ISERROR(SEARCH("FALSE",U3)))</formula>
    </cfRule>
  </conditionalFormatting>
  <pageMargins left="0.74803149606299213" right="0.74803149606299213" top="0.98425196850393704" bottom="0.98425196850393704" header="0.51181102362204722" footer="0.51181102362204722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INGRESO DE DATOS</vt:lpstr>
      <vt:lpstr>BUPA ESSENTIAL CARE</vt:lpstr>
      <vt:lpstr>RESUMEN DE TARIFAS</vt:lpstr>
      <vt:lpstr>Tablas</vt:lpstr>
      <vt:lpstr>'BUPA ESSENTIAL CARE'!Print_Area</vt:lpstr>
      <vt:lpstr>'RESUMEN DE TARIFAS'!Print_Area</vt:lpstr>
    </vt:vector>
  </TitlesOfParts>
  <Manager/>
  <Company>Bupa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Freddy Galarza</dc:creator>
  <cp:keywords/>
  <dc:description/>
  <cp:lastModifiedBy>Luis E. Pacheco-Figueroa</cp:lastModifiedBy>
  <cp:revision/>
  <dcterms:created xsi:type="dcterms:W3CDTF">2005-02-05T20:47:31Z</dcterms:created>
  <dcterms:modified xsi:type="dcterms:W3CDTF">2026-07-07T20:35:45Z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3e25554-eeb6-41c4-9f5c-5947e7b79532_Enabled">
    <vt:lpwstr>true</vt:lpwstr>
  </property>
  <property fmtid="{D5CDD505-2E9C-101B-9397-08002B2CF9AE}" pid="3" name="MSIP_Label_93e25554-eeb6-41c4-9f5c-5947e7b79532_SetDate">
    <vt:lpwstr>2023-07-31T13:54:52Z</vt:lpwstr>
  </property>
  <property fmtid="{D5CDD505-2E9C-101B-9397-08002B2CF9AE}" pid="4" name="MSIP_Label_93e25554-eeb6-41c4-9f5c-5947e7b79532_Method">
    <vt:lpwstr>Standard</vt:lpwstr>
  </property>
  <property fmtid="{D5CDD505-2E9C-101B-9397-08002B2CF9AE}" pid="5" name="MSIP_Label_93e25554-eeb6-41c4-9f5c-5947e7b79532_Name">
    <vt:lpwstr>Business Use only</vt:lpwstr>
  </property>
  <property fmtid="{D5CDD505-2E9C-101B-9397-08002B2CF9AE}" pid="6" name="MSIP_Label_93e25554-eeb6-41c4-9f5c-5947e7b79532_SiteId">
    <vt:lpwstr>a9064290-f391-4cdc-b08e-74f033af2461</vt:lpwstr>
  </property>
  <property fmtid="{D5CDD505-2E9C-101B-9397-08002B2CF9AE}" pid="7" name="MSIP_Label_93e25554-eeb6-41c4-9f5c-5947e7b79532_ActionId">
    <vt:lpwstr>8af6c73e-843e-454c-acd3-e8f0c4cd21ec</vt:lpwstr>
  </property>
  <property fmtid="{D5CDD505-2E9C-101B-9397-08002B2CF9AE}" pid="8" name="MSIP_Label_93e25554-eeb6-41c4-9f5c-5947e7b79532_ContentBits">
    <vt:lpwstr>0</vt:lpwstr>
  </property>
</Properties>
</file>